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FIN GASTAX\IFTA\IFTA - 2024\2024_Quarterly_Returns\"/>
    </mc:Choice>
  </mc:AlternateContent>
  <xr:revisionPtr revIDLastSave="0" documentId="13_ncr:1_{ADB1FA9A-B747-490B-8119-591E48878F79}" xr6:coauthVersionLast="47" xr6:coauthVersionMax="47" xr10:uidLastSave="{00000000-0000-0000-0000-000000000000}"/>
  <workbookProtection workbookAlgorithmName="SHA-512" workbookHashValue="ZCwLMyM7RyGu/IIGW7jxWYCLKf09ytlLxZbJtokyiX5ZAY4+aDQWXUX32LVH5Ir8P2yscsSg0F42tZxP6sOsTQ==" workbookSaltValue="Wpuoxb1Vx2xfZtXRGdte2Q==" workbookSpinCount="100000" lockStructure="1"/>
  <bookViews>
    <workbookView xWindow="-120" yWindow="-120" windowWidth="29040" windowHeight="15840" xr2:uid="{00000000-000D-0000-FFFF-FFFF00000000}"/>
  </bookViews>
  <sheets>
    <sheet name="IFTA_Quarterly" sheetId="1" r:id="rId1"/>
    <sheet name="Excel Map" sheetId="8" state="hidden" r:id="rId2"/>
    <sheet name="Special_Diesel" sheetId="2" state="hidden" r:id="rId3"/>
    <sheet name="Gasoline" sheetId="4" state="hidden" r:id="rId4"/>
    <sheet name="TEST" sheetId="5" state="hidden" r:id="rId5"/>
    <sheet name="Int_Exchange_2" sheetId="6" state="hidden" r:id="rId6"/>
    <sheet name="Admin" sheetId="3" state="hidden" r:id="rId7"/>
  </sheets>
  <definedNames>
    <definedName name="Cur_Month">Admin!$H$4</definedName>
    <definedName name="Int_Start">Admin!$H$5</definedName>
    <definedName name="_xlnm.Print_Area" localSheetId="0">IFTA_Quarterly!$A$1:$K$118</definedName>
    <definedName name="_xlnm.Print_Titles" localSheetId="3">Gasoline!$A:$A,Gasoline!$1:$2</definedName>
    <definedName name="_xlnm.Print_Titles" localSheetId="0">IFTA_Quarterly!$13:$23</definedName>
    <definedName name="_xlnm.Print_Titles" localSheetId="2">Special_Diesel!$A:$A,Special_Diesel!$1:$2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1" l="1"/>
  <c r="J14" i="1"/>
  <c r="I14" i="1"/>
  <c r="EE2" i="6"/>
  <c r="ED2" i="6"/>
  <c r="EC2" i="6"/>
  <c r="EB2" i="6"/>
  <c r="EA2" i="6"/>
  <c r="DZ2" i="6"/>
  <c r="DY2" i="6"/>
  <c r="DX2" i="6"/>
  <c r="DW2" i="6"/>
  <c r="DV2" i="6"/>
  <c r="DU2" i="6"/>
  <c r="DT2" i="6"/>
  <c r="DS2" i="6"/>
  <c r="D38" i="1"/>
  <c r="G38" i="1"/>
  <c r="G85" i="1" l="1"/>
  <c r="G69" i="1"/>
  <c r="B39" i="8" l="1"/>
  <c r="B54" i="8"/>
  <c r="B29" i="8" l="1"/>
  <c r="B3" i="8" l="1"/>
  <c r="C3" i="8" s="1"/>
  <c r="B4" i="8"/>
  <c r="H4" i="8" s="1"/>
  <c r="B5" i="8"/>
  <c r="E5" i="8" s="1"/>
  <c r="B6" i="8"/>
  <c r="C6" i="8" s="1"/>
  <c r="B7" i="8"/>
  <c r="C7" i="8" s="1"/>
  <c r="B8" i="8"/>
  <c r="E8" i="8" s="1"/>
  <c r="B9" i="8"/>
  <c r="C9" i="8" s="1"/>
  <c r="B10" i="8"/>
  <c r="B11" i="8"/>
  <c r="C11" i="8" s="1"/>
  <c r="B12" i="8"/>
  <c r="D12" i="8" s="1"/>
  <c r="B13" i="8"/>
  <c r="B14" i="8"/>
  <c r="D14" i="8" s="1"/>
  <c r="B15" i="8"/>
  <c r="B16" i="8"/>
  <c r="F16" i="8" s="1"/>
  <c r="B17" i="8"/>
  <c r="C17" i="8" s="1"/>
  <c r="B18" i="8"/>
  <c r="B19" i="8"/>
  <c r="C19" i="8" s="1"/>
  <c r="B20" i="8"/>
  <c r="G20" i="8" s="1"/>
  <c r="B21" i="8"/>
  <c r="E21" i="8" s="1"/>
  <c r="B22" i="8"/>
  <c r="D22" i="8" s="1"/>
  <c r="B23" i="8"/>
  <c r="C23" i="8" s="1"/>
  <c r="B24" i="8"/>
  <c r="B25" i="8"/>
  <c r="E25" i="8" s="1"/>
  <c r="B26" i="8"/>
  <c r="E26" i="8" s="1"/>
  <c r="B27" i="8"/>
  <c r="C27" i="8" s="1"/>
  <c r="B28" i="8"/>
  <c r="C28" i="8" s="1"/>
  <c r="E29" i="8"/>
  <c r="B30" i="8"/>
  <c r="E30" i="8" s="1"/>
  <c r="B31" i="8"/>
  <c r="E31" i="8" s="1"/>
  <c r="B32" i="8"/>
  <c r="D32" i="8" s="1"/>
  <c r="B33" i="8"/>
  <c r="C33" i="8" s="1"/>
  <c r="B34" i="8"/>
  <c r="D34" i="8" s="1"/>
  <c r="B35" i="8"/>
  <c r="C35" i="8" s="1"/>
  <c r="B36" i="8"/>
  <c r="F36" i="8" s="1"/>
  <c r="B37" i="8"/>
  <c r="D37" i="8" s="1"/>
  <c r="B38" i="8"/>
  <c r="F38" i="8" s="1"/>
  <c r="D39" i="8"/>
  <c r="B40" i="8"/>
  <c r="D40" i="8" s="1"/>
  <c r="B41" i="8"/>
  <c r="F41" i="8" s="1"/>
  <c r="B42" i="8"/>
  <c r="C42" i="8" s="1"/>
  <c r="B43" i="8"/>
  <c r="C43" i="8" s="1"/>
  <c r="B44" i="8"/>
  <c r="C44" i="8" s="1"/>
  <c r="B45" i="8"/>
  <c r="C45" i="8" s="1"/>
  <c r="B46" i="8"/>
  <c r="B47" i="8"/>
  <c r="C47" i="8" s="1"/>
  <c r="B48" i="8"/>
  <c r="D48" i="8" s="1"/>
  <c r="B49" i="8"/>
  <c r="C49" i="8" s="1"/>
  <c r="B50" i="8"/>
  <c r="C50" i="8" s="1"/>
  <c r="B51" i="8"/>
  <c r="F51" i="8" s="1"/>
  <c r="B52" i="8"/>
  <c r="C52" i="8" s="1"/>
  <c r="B53" i="8"/>
  <c r="E53" i="8" s="1"/>
  <c r="C54" i="8"/>
  <c r="B55" i="8"/>
  <c r="D55" i="8" s="1"/>
  <c r="B56" i="8"/>
  <c r="D56" i="8" s="1"/>
  <c r="B57" i="8"/>
  <c r="C57" i="8" s="1"/>
  <c r="B58" i="8"/>
  <c r="C58" i="8" s="1"/>
  <c r="B59" i="8"/>
  <c r="F59" i="8" s="1"/>
  <c r="B2" i="8"/>
  <c r="C2" i="8" s="1"/>
  <c r="F29" i="8"/>
  <c r="F46" i="8" l="1"/>
  <c r="J46" i="8"/>
  <c r="I46" i="8"/>
  <c r="F14" i="8"/>
  <c r="C14" i="8"/>
  <c r="F22" i="8"/>
  <c r="E6" i="8"/>
  <c r="H14" i="8"/>
  <c r="D6" i="8"/>
  <c r="I14" i="8"/>
  <c r="F6" i="8"/>
  <c r="G46" i="8"/>
  <c r="C13" i="8"/>
  <c r="C5" i="8"/>
  <c r="F15" i="8"/>
  <c r="D31" i="8"/>
  <c r="E27" i="8"/>
  <c r="E19" i="8"/>
  <c r="C4" i="8"/>
  <c r="F28" i="8"/>
  <c r="D23" i="8"/>
  <c r="E36" i="8"/>
  <c r="C37" i="8"/>
  <c r="G4" i="8"/>
  <c r="E12" i="8"/>
  <c r="E52" i="8"/>
  <c r="E45" i="8"/>
  <c r="G53" i="8"/>
  <c r="F21" i="8"/>
  <c r="D53" i="8"/>
  <c r="D21" i="8"/>
  <c r="H13" i="8"/>
  <c r="G5" i="8"/>
  <c r="C21" i="8"/>
  <c r="G13" i="8"/>
  <c r="D5" i="8"/>
  <c r="E23" i="8"/>
  <c r="G15" i="8"/>
  <c r="E13" i="8"/>
  <c r="D26" i="8"/>
  <c r="D25" i="8"/>
  <c r="E41" i="8"/>
  <c r="D29" i="8"/>
  <c r="F5" i="8"/>
  <c r="G39" i="8"/>
  <c r="C29" i="8"/>
  <c r="F53" i="8"/>
  <c r="F44" i="8"/>
  <c r="C15" i="8"/>
  <c r="G31" i="8"/>
  <c r="E7" i="8"/>
  <c r="F39" i="8"/>
  <c r="C31" i="8"/>
  <c r="D47" i="8"/>
  <c r="C39" i="8"/>
  <c r="F20" i="8"/>
  <c r="C55" i="8"/>
  <c r="C53" i="8"/>
  <c r="E38" i="8"/>
  <c r="G54" i="8"/>
  <c r="D45" i="8"/>
  <c r="D54" i="8"/>
  <c r="D30" i="8"/>
  <c r="F13" i="8"/>
  <c r="H53" i="8"/>
  <c r="D13" i="8"/>
  <c r="F55" i="8"/>
  <c r="D46" i="8"/>
  <c r="C22" i="8"/>
  <c r="I18" i="8"/>
  <c r="E20" i="8"/>
  <c r="I39" i="8"/>
  <c r="C36" i="8"/>
  <c r="D36" i="8"/>
  <c r="I28" i="8"/>
  <c r="F4" i="8"/>
  <c r="H44" i="8"/>
  <c r="H28" i="8"/>
  <c r="D20" i="8"/>
  <c r="E15" i="8"/>
  <c r="G12" i="8"/>
  <c r="D7" i="8"/>
  <c r="E4" i="8"/>
  <c r="F52" i="8"/>
  <c r="G44" i="8"/>
  <c r="H39" i="8"/>
  <c r="G28" i="8"/>
  <c r="C20" i="8"/>
  <c r="D15" i="8"/>
  <c r="F12" i="8"/>
  <c r="D4" i="8"/>
  <c r="D52" i="8"/>
  <c r="E16" i="8"/>
  <c r="C12" i="8"/>
  <c r="E3" i="8"/>
  <c r="E44" i="8"/>
  <c r="E28" i="8"/>
  <c r="E55" i="8"/>
  <c r="D44" i="8"/>
  <c r="E39" i="8"/>
  <c r="G36" i="8"/>
  <c r="F31" i="8"/>
  <c r="D28" i="8"/>
  <c r="D51" i="8"/>
  <c r="G8" i="8"/>
  <c r="E56" i="8"/>
  <c r="F54" i="8"/>
  <c r="J51" i="8"/>
  <c r="D38" i="8"/>
  <c r="C30" i="8"/>
  <c r="D27" i="8"/>
  <c r="D16" i="8"/>
  <c r="D8" i="8"/>
  <c r="C56" i="8"/>
  <c r="E54" i="8"/>
  <c r="E51" i="8"/>
  <c r="H46" i="8"/>
  <c r="C38" i="8"/>
  <c r="C16" i="8"/>
  <c r="C8" i="8"/>
  <c r="F3" i="8"/>
  <c r="C48" i="8"/>
  <c r="E46" i="8"/>
  <c r="F40" i="8"/>
  <c r="H32" i="8"/>
  <c r="G24" i="8"/>
  <c r="G14" i="8"/>
  <c r="D3" i="8"/>
  <c r="C40" i="8"/>
  <c r="H59" i="8"/>
  <c r="C46" i="8"/>
  <c r="G38" i="8"/>
  <c r="C32" i="8"/>
  <c r="F30" i="8"/>
  <c r="E24" i="8"/>
  <c r="E22" i="8"/>
  <c r="D19" i="8"/>
  <c r="E14" i="8"/>
  <c r="F32" i="8"/>
  <c r="F24" i="8"/>
  <c r="F27" i="8"/>
  <c r="D24" i="8"/>
  <c r="I8" i="8"/>
  <c r="G59" i="8"/>
  <c r="C51" i="8"/>
  <c r="G40" i="8"/>
  <c r="G32" i="8"/>
  <c r="C24" i="8"/>
  <c r="H8" i="8"/>
  <c r="I51" i="8"/>
  <c r="F43" i="8"/>
  <c r="E40" i="8"/>
  <c r="E32" i="8"/>
  <c r="F8" i="8"/>
  <c r="E37" i="8"/>
  <c r="E59" i="8"/>
  <c r="D59" i="8"/>
  <c r="H51" i="8"/>
  <c r="E43" i="8"/>
  <c r="D35" i="8"/>
  <c r="D11" i="8"/>
  <c r="C59" i="8"/>
  <c r="G51" i="8"/>
  <c r="D43" i="8"/>
  <c r="C34" i="8"/>
  <c r="E10" i="8"/>
  <c r="F57" i="8"/>
  <c r="D41" i="8"/>
  <c r="C25" i="8"/>
  <c r="E57" i="8"/>
  <c r="H49" i="8"/>
  <c r="C41" i="8"/>
  <c r="F17" i="8"/>
  <c r="D57" i="8"/>
  <c r="G49" i="8"/>
  <c r="F33" i="8"/>
  <c r="E17" i="8"/>
  <c r="E9" i="8"/>
  <c r="F49" i="8"/>
  <c r="E33" i="8"/>
  <c r="H25" i="8"/>
  <c r="D17" i="8"/>
  <c r="D9" i="8"/>
  <c r="E49" i="8"/>
  <c r="H41" i="8"/>
  <c r="D33" i="8"/>
  <c r="G25" i="8"/>
  <c r="D49" i="8"/>
  <c r="G41" i="8"/>
  <c r="F25" i="8"/>
  <c r="F50" i="8"/>
  <c r="C26" i="8"/>
  <c r="H18" i="8"/>
  <c r="D10" i="8"/>
  <c r="G58" i="8"/>
  <c r="E50" i="8"/>
  <c r="G42" i="8"/>
  <c r="J26" i="8"/>
  <c r="G18" i="8"/>
  <c r="C10" i="8"/>
  <c r="F58" i="8"/>
  <c r="D50" i="8"/>
  <c r="F42" i="8"/>
  <c r="I26" i="8"/>
  <c r="F18" i="8"/>
  <c r="E42" i="8"/>
  <c r="H26" i="8"/>
  <c r="E18" i="8"/>
  <c r="D58" i="8"/>
  <c r="D42" i="8"/>
  <c r="G26" i="8"/>
  <c r="D18" i="8"/>
  <c r="E34" i="8"/>
  <c r="F26" i="8"/>
  <c r="C18" i="8"/>
  <c r="E58" i="8"/>
  <c r="E2" i="8"/>
  <c r="D2" i="8"/>
  <c r="K26" i="8" l="1"/>
  <c r="L26" i="8" s="1"/>
  <c r="M26" i="8" s="1"/>
  <c r="K55" i="8"/>
  <c r="L55" i="8" s="1"/>
  <c r="M55" i="8" s="1"/>
  <c r="K38" i="8"/>
  <c r="L38" i="8" s="1"/>
  <c r="M38" i="8" s="1"/>
  <c r="K23" i="8"/>
  <c r="L23" i="8" s="1"/>
  <c r="M23" i="8" s="1"/>
  <c r="K6" i="8"/>
  <c r="L6" i="8" s="1"/>
  <c r="M6" i="8" s="1"/>
  <c r="K58" i="8"/>
  <c r="L58" i="8" s="1"/>
  <c r="M58" i="8" s="1"/>
  <c r="K29" i="8"/>
  <c r="L29" i="8" s="1"/>
  <c r="M29" i="8" s="1"/>
  <c r="K20" i="8"/>
  <c r="L20" i="8" s="1"/>
  <c r="M20" i="8" s="1"/>
  <c r="K42" i="8"/>
  <c r="L42" i="8" s="1"/>
  <c r="M42" i="8" s="1"/>
  <c r="K59" i="8"/>
  <c r="L59" i="8" s="1"/>
  <c r="M59" i="8" s="1"/>
  <c r="K34" i="8"/>
  <c r="L34" i="8" s="1"/>
  <c r="M34" i="8" s="1"/>
  <c r="K24" i="8"/>
  <c r="L24" i="8" s="1"/>
  <c r="M24" i="8" s="1"/>
  <c r="K28" i="8"/>
  <c r="L28" i="8" s="1"/>
  <c r="M28" i="8" s="1"/>
  <c r="K33" i="8"/>
  <c r="L33" i="8" s="1"/>
  <c r="M33" i="8" s="1"/>
  <c r="K10" i="8"/>
  <c r="L10" i="8" s="1"/>
  <c r="M10" i="8" s="1"/>
  <c r="K37" i="8"/>
  <c r="L37" i="8" s="1"/>
  <c r="M37" i="8" s="1"/>
  <c r="K25" i="8"/>
  <c r="L25" i="8" s="1"/>
  <c r="M25" i="8" s="1"/>
  <c r="K46" i="8"/>
  <c r="L46" i="8" s="1"/>
  <c r="M46" i="8" s="1"/>
  <c r="K36" i="8"/>
  <c r="L36" i="8" s="1"/>
  <c r="M36" i="8" s="1"/>
  <c r="K18" i="8"/>
  <c r="L18" i="8" s="1"/>
  <c r="M18" i="8" s="1"/>
  <c r="K57" i="8"/>
  <c r="L57" i="8" s="1"/>
  <c r="M57" i="8" s="1"/>
  <c r="K3" i="8"/>
  <c r="L3" i="8" s="1"/>
  <c r="M3" i="8" s="1"/>
  <c r="K21" i="8"/>
  <c r="L21" i="8" s="1"/>
  <c r="M21" i="8" s="1"/>
  <c r="K4" i="8"/>
  <c r="L4" i="8" s="1"/>
  <c r="M4" i="8" s="1"/>
  <c r="K39" i="8"/>
  <c r="L39" i="8" s="1"/>
  <c r="M39" i="8" s="1"/>
  <c r="K27" i="8"/>
  <c r="L27" i="8" s="1"/>
  <c r="M27" i="8" s="1"/>
  <c r="K48" i="8"/>
  <c r="L48" i="8" s="1"/>
  <c r="M48" i="8" s="1"/>
  <c r="K17" i="8"/>
  <c r="L17" i="8" s="1"/>
  <c r="M17" i="8" s="1"/>
  <c r="K22" i="8"/>
  <c r="L22" i="8" s="1"/>
  <c r="M22" i="8" s="1"/>
  <c r="K30" i="8"/>
  <c r="L30" i="8" s="1"/>
  <c r="M30" i="8" s="1"/>
  <c r="K45" i="8"/>
  <c r="L45" i="8" s="1"/>
  <c r="M45" i="8" s="1"/>
  <c r="K49" i="8"/>
  <c r="L49" i="8" s="1"/>
  <c r="M49" i="8" s="1"/>
  <c r="K35" i="8"/>
  <c r="L35" i="8" s="1"/>
  <c r="M35" i="8" s="1"/>
  <c r="K31" i="8"/>
  <c r="L31" i="8" s="1"/>
  <c r="M31" i="8" s="1"/>
  <c r="K16" i="8"/>
  <c r="L16" i="8" s="1"/>
  <c r="M16" i="8" s="1"/>
  <c r="K9" i="8"/>
  <c r="L9" i="8" s="1"/>
  <c r="M9" i="8" s="1"/>
  <c r="K12" i="8"/>
  <c r="L12" i="8" s="1"/>
  <c r="M12" i="8" s="1"/>
  <c r="K52" i="8"/>
  <c r="L52" i="8" s="1"/>
  <c r="M52" i="8" s="1"/>
  <c r="K2" i="8"/>
  <c r="L2" i="8" s="1"/>
  <c r="M2" i="8" s="1"/>
  <c r="K51" i="8"/>
  <c r="L51" i="8" s="1"/>
  <c r="M51" i="8" s="1"/>
  <c r="K43" i="8"/>
  <c r="L43" i="8" s="1"/>
  <c r="M43" i="8" s="1"/>
  <c r="K32" i="8"/>
  <c r="L32" i="8" s="1"/>
  <c r="M32" i="8" s="1"/>
  <c r="K47" i="8"/>
  <c r="L47" i="8" s="1"/>
  <c r="M47" i="8" s="1"/>
  <c r="K40" i="8"/>
  <c r="L40" i="8" s="1"/>
  <c r="M40" i="8" s="1"/>
  <c r="K13" i="8"/>
  <c r="L13" i="8" s="1"/>
  <c r="M13" i="8" s="1"/>
  <c r="K7" i="8"/>
  <c r="L7" i="8" s="1"/>
  <c r="M7" i="8" s="1"/>
  <c r="K56" i="8"/>
  <c r="L56" i="8" s="1"/>
  <c r="M56" i="8" s="1"/>
  <c r="K44" i="8"/>
  <c r="L44" i="8" s="1"/>
  <c r="M44" i="8" s="1"/>
  <c r="K5" i="8"/>
  <c r="L5" i="8" s="1"/>
  <c r="M5" i="8" s="1"/>
  <c r="K53" i="8"/>
  <c r="L53" i="8" s="1"/>
  <c r="M53" i="8" s="1"/>
  <c r="K50" i="8"/>
  <c r="L50" i="8" s="1"/>
  <c r="M50" i="8" s="1"/>
  <c r="K41" i="8"/>
  <c r="L41" i="8" s="1"/>
  <c r="M41" i="8" s="1"/>
  <c r="K11" i="8"/>
  <c r="L11" i="8" s="1"/>
  <c r="M11" i="8" s="1"/>
  <c r="K54" i="8"/>
  <c r="L54" i="8" s="1"/>
  <c r="M54" i="8" s="1"/>
  <c r="K15" i="8"/>
  <c r="L15" i="8" s="1"/>
  <c r="M15" i="8" s="1"/>
  <c r="K14" i="8"/>
  <c r="L14" i="8" s="1"/>
  <c r="M14" i="8" s="1"/>
  <c r="K19" i="8"/>
  <c r="L19" i="8" s="1"/>
  <c r="M19" i="8" s="1"/>
  <c r="K8" i="8"/>
  <c r="L8" i="8" s="1"/>
  <c r="M8" i="8" s="1"/>
  <c r="G37" i="1"/>
  <c r="D37" i="1"/>
  <c r="J2" i="1" l="1"/>
  <c r="DP2" i="6"/>
  <c r="DQ2" i="6" s="1"/>
  <c r="DO2" i="6"/>
  <c r="DN2" i="6"/>
  <c r="DM2" i="6"/>
  <c r="DJ2" i="6"/>
  <c r="DK2" i="6" s="1"/>
  <c r="DR2" i="6" l="1"/>
  <c r="DL2" i="6"/>
  <c r="DG2" i="6"/>
  <c r="G74" i="1"/>
  <c r="G72" i="1"/>
  <c r="G51" i="1"/>
  <c r="DH2" i="6" l="1"/>
  <c r="G42" i="1"/>
  <c r="G67" i="1"/>
  <c r="DI2" i="6" l="1"/>
  <c r="G92" i="1"/>
  <c r="G91" i="1"/>
  <c r="G90" i="1"/>
  <c r="G89" i="1"/>
  <c r="G88" i="1"/>
  <c r="G87" i="1"/>
  <c r="G84" i="1"/>
  <c r="G83" i="1"/>
  <c r="G82" i="1"/>
  <c r="G81" i="1"/>
  <c r="G80" i="1"/>
  <c r="G79" i="1"/>
  <c r="G78" i="1"/>
  <c r="G77" i="1"/>
  <c r="G76" i="1"/>
  <c r="G75" i="1"/>
  <c r="G73" i="1"/>
  <c r="G71" i="1"/>
  <c r="G70" i="1"/>
  <c r="G68" i="1"/>
  <c r="G66" i="1"/>
  <c r="G65" i="1"/>
  <c r="G64" i="1"/>
  <c r="G63" i="1"/>
  <c r="G62" i="1"/>
  <c r="G61" i="1"/>
  <c r="G60" i="1"/>
  <c r="G59" i="1"/>
  <c r="G58" i="1"/>
  <c r="G57" i="1"/>
  <c r="G56" i="1"/>
  <c r="G55" i="1"/>
  <c r="G54" i="1"/>
  <c r="G53" i="1"/>
  <c r="G52" i="1"/>
  <c r="G50" i="1"/>
  <c r="G49" i="1"/>
  <c r="G48" i="1"/>
  <c r="G47" i="1"/>
  <c r="G45" i="1"/>
  <c r="G44" i="1"/>
  <c r="G41" i="1"/>
  <c r="G40" i="1"/>
  <c r="G39" i="1"/>
  <c r="G36" i="1"/>
  <c r="G35" i="1"/>
  <c r="G34" i="1"/>
  <c r="G33" i="1"/>
  <c r="G32" i="1"/>
  <c r="G31" i="1"/>
  <c r="G30" i="1"/>
  <c r="G29" i="1"/>
  <c r="G28" i="1"/>
  <c r="G27" i="1"/>
  <c r="G24" i="1"/>
  <c r="G25" i="1"/>
  <c r="D65" i="1" l="1"/>
  <c r="D76" i="1" l="1"/>
  <c r="B76" i="1" l="1"/>
  <c r="B37" i="1"/>
  <c r="D102" i="1"/>
  <c r="B65" i="1"/>
  <c r="CU2" i="6"/>
  <c r="CV2" i="6" s="1"/>
  <c r="CW2" i="6" l="1"/>
  <c r="H102" i="1"/>
  <c r="H5" i="3"/>
  <c r="D27" i="1"/>
  <c r="D25" i="1"/>
  <c r="K92" i="1"/>
  <c r="J92" i="1"/>
  <c r="D92" i="1"/>
  <c r="C99" i="1"/>
  <c r="J19" i="1" s="1"/>
  <c r="H17" i="1"/>
  <c r="H2" i="3" s="1"/>
  <c r="H4" i="3" s="1"/>
  <c r="EE3" i="6" s="1"/>
  <c r="D91" i="1"/>
  <c r="D90" i="1"/>
  <c r="D89" i="1"/>
  <c r="D88" i="1"/>
  <c r="D87" i="1"/>
  <c r="D85" i="1"/>
  <c r="D86" i="1" s="1"/>
  <c r="D84" i="1"/>
  <c r="D83" i="1"/>
  <c r="D82" i="1"/>
  <c r="D81" i="1"/>
  <c r="D80" i="1"/>
  <c r="D79" i="1"/>
  <c r="D78" i="1"/>
  <c r="D77" i="1"/>
  <c r="D75" i="1"/>
  <c r="D74" i="1"/>
  <c r="D73" i="1"/>
  <c r="D72" i="1"/>
  <c r="D71" i="1"/>
  <c r="D70" i="1"/>
  <c r="D69" i="1"/>
  <c r="D68" i="1"/>
  <c r="D67" i="1"/>
  <c r="D66" i="1"/>
  <c r="D64" i="1"/>
  <c r="D63" i="1"/>
  <c r="D62" i="1"/>
  <c r="D61" i="1"/>
  <c r="D60" i="1"/>
  <c r="D59" i="1"/>
  <c r="D58" i="1"/>
  <c r="B58" i="1"/>
  <c r="D57" i="1"/>
  <c r="D56" i="1"/>
  <c r="D55" i="1"/>
  <c r="D54" i="1"/>
  <c r="D53" i="1"/>
  <c r="D52" i="1"/>
  <c r="D51" i="1"/>
  <c r="D50" i="1"/>
  <c r="B50" i="1"/>
  <c r="D49" i="1"/>
  <c r="D48" i="1"/>
  <c r="D47" i="1"/>
  <c r="D45" i="1"/>
  <c r="D46" i="1" s="1"/>
  <c r="D44" i="1"/>
  <c r="D42" i="1"/>
  <c r="D43" i="1" s="1"/>
  <c r="D41" i="1"/>
  <c r="D40" i="1"/>
  <c r="B40" i="1"/>
  <c r="D39" i="1"/>
  <c r="D36" i="1"/>
  <c r="D35" i="1"/>
  <c r="D34" i="1"/>
  <c r="D33" i="1"/>
  <c r="D32" i="1"/>
  <c r="D31" i="1"/>
  <c r="D30" i="1"/>
  <c r="D29" i="1"/>
  <c r="D28" i="1"/>
  <c r="D26" i="1"/>
  <c r="D24" i="1"/>
  <c r="J1" i="1"/>
  <c r="D2" i="6"/>
  <c r="E2" i="6"/>
  <c r="F2" i="6"/>
  <c r="G2" i="6"/>
  <c r="H2" i="6"/>
  <c r="I2" i="6"/>
  <c r="J2" i="6"/>
  <c r="K2" i="6"/>
  <c r="L2" i="6"/>
  <c r="M2" i="6"/>
  <c r="N2" i="6"/>
  <c r="O2" i="6"/>
  <c r="P2" i="6"/>
  <c r="Q2" i="6"/>
  <c r="R2" i="6"/>
  <c r="S2" i="6"/>
  <c r="T2" i="6"/>
  <c r="U2" i="6"/>
  <c r="V2" i="6"/>
  <c r="W2" i="6"/>
  <c r="X2" i="6"/>
  <c r="Y2" i="6"/>
  <c r="Z2" i="6"/>
  <c r="AA2" i="6"/>
  <c r="AB2" i="6"/>
  <c r="AC2" i="6"/>
  <c r="AD2" i="6"/>
  <c r="AE2" i="6"/>
  <c r="AF2" i="6"/>
  <c r="AG2" i="6"/>
  <c r="AH2" i="6"/>
  <c r="AI2" i="6"/>
  <c r="AJ2" i="6"/>
  <c r="AK2" i="6"/>
  <c r="AL2" i="6"/>
  <c r="AM2" i="6"/>
  <c r="AN2" i="6"/>
  <c r="AO2" i="6"/>
  <c r="AP2" i="6"/>
  <c r="AQ2" i="6"/>
  <c r="AR2" i="6"/>
  <c r="AS2" i="6"/>
  <c r="AT2" i="6"/>
  <c r="AU2" i="6"/>
  <c r="AV2" i="6"/>
  <c r="AW2" i="6"/>
  <c r="AX2" i="6"/>
  <c r="AY2" i="6"/>
  <c r="AZ2" i="6"/>
  <c r="BA2" i="6"/>
  <c r="BB2" i="6"/>
  <c r="BC2" i="6"/>
  <c r="BD2" i="6"/>
  <c r="BE2" i="6"/>
  <c r="BF2" i="6"/>
  <c r="BG2" i="6"/>
  <c r="BH2" i="6"/>
  <c r="BI2" i="6"/>
  <c r="BJ2" i="6"/>
  <c r="BK2" i="6"/>
  <c r="BL2" i="6"/>
  <c r="BM2" i="6"/>
  <c r="BN2" i="6"/>
  <c r="BO2" i="6"/>
  <c r="BP2" i="6"/>
  <c r="BQ2" i="6"/>
  <c r="BR2" i="6"/>
  <c r="BS2" i="6"/>
  <c r="BT2" i="6"/>
  <c r="BU2" i="6"/>
  <c r="BV2" i="6"/>
  <c r="BW2" i="6"/>
  <c r="BX2" i="6"/>
  <c r="BY2" i="6"/>
  <c r="BZ2" i="6"/>
  <c r="CA2" i="6"/>
  <c r="CB2" i="6"/>
  <c r="CC2" i="6"/>
  <c r="CD2" i="6"/>
  <c r="CE2" i="6"/>
  <c r="CF2" i="6"/>
  <c r="CG2" i="6"/>
  <c r="CH2" i="6"/>
  <c r="CI2" i="6"/>
  <c r="CJ2" i="6"/>
  <c r="CK2" i="6"/>
  <c r="CL2" i="6"/>
  <c r="CM2" i="6"/>
  <c r="CN2" i="6"/>
  <c r="CO2" i="6"/>
  <c r="CP2" i="6"/>
  <c r="CQ2" i="6"/>
  <c r="CR2" i="6"/>
  <c r="CS2" i="6"/>
  <c r="CT2" i="6"/>
  <c r="D2" i="5"/>
  <c r="E2" i="5" s="1"/>
  <c r="F2" i="5" s="1"/>
  <c r="G2" i="5" s="1"/>
  <c r="H2" i="5" s="1"/>
  <c r="I2" i="5" s="1"/>
  <c r="J2" i="5" s="1"/>
  <c r="K2" i="5" s="1"/>
  <c r="L2" i="5" s="1"/>
  <c r="M2" i="5" s="1"/>
  <c r="N2" i="5" s="1"/>
  <c r="O2" i="5" s="1"/>
  <c r="P2" i="5" s="1"/>
  <c r="Q2" i="5" s="1"/>
  <c r="R2" i="5" s="1"/>
  <c r="S2" i="5" s="1"/>
  <c r="T2" i="5" s="1"/>
  <c r="U2" i="5" s="1"/>
  <c r="V2" i="5" s="1"/>
  <c r="W2" i="5" s="1"/>
  <c r="X2" i="5" s="1"/>
  <c r="Y2" i="5" s="1"/>
  <c r="Z2" i="5" s="1"/>
  <c r="AA2" i="5" s="1"/>
  <c r="AB2" i="5" s="1"/>
  <c r="AC2" i="5" s="1"/>
  <c r="AD2" i="5" s="1"/>
  <c r="AE2" i="5" s="1"/>
  <c r="AF2" i="5" s="1"/>
  <c r="AG2" i="5" s="1"/>
  <c r="AH2" i="5" s="1"/>
  <c r="AI2" i="5" s="1"/>
  <c r="AJ2" i="5" s="1"/>
  <c r="AK2" i="5" s="1"/>
  <c r="AL2" i="5" s="1"/>
  <c r="AM2" i="5" s="1"/>
  <c r="AN2" i="5" s="1"/>
  <c r="AO2" i="5" s="1"/>
  <c r="AP2" i="5" s="1"/>
  <c r="AQ2" i="5" s="1"/>
  <c r="AR2" i="5" s="1"/>
  <c r="AS2" i="5" s="1"/>
  <c r="AT2" i="5" s="1"/>
  <c r="AU2" i="5" s="1"/>
  <c r="AV2" i="5" s="1"/>
  <c r="AW2" i="5" s="1"/>
  <c r="AX2" i="5" s="1"/>
  <c r="AY2" i="5" s="1"/>
  <c r="AZ2" i="5" s="1"/>
  <c r="BA2" i="5" s="1"/>
  <c r="B44" i="1"/>
  <c r="B61" i="1"/>
  <c r="B79" i="1"/>
  <c r="B29" i="1"/>
  <c r="B43" i="1"/>
  <c r="B60" i="1"/>
  <c r="B78" i="1"/>
  <c r="B28" i="1"/>
  <c r="B47" i="1"/>
  <c r="B63" i="1"/>
  <c r="B72" i="1"/>
  <c r="B81" i="1"/>
  <c r="B85" i="1"/>
  <c r="B68" i="1"/>
  <c r="B51" i="1"/>
  <c r="B32" i="1"/>
  <c r="B82" i="1"/>
  <c r="B64" i="1"/>
  <c r="B48" i="1"/>
  <c r="B33" i="1"/>
  <c r="B83" i="1"/>
  <c r="B66" i="1"/>
  <c r="B49" i="1"/>
  <c r="B24" i="1"/>
  <c r="B35" i="1"/>
  <c r="B45" i="1"/>
  <c r="B46" i="1"/>
  <c r="B67" i="1"/>
  <c r="B71" i="1"/>
  <c r="B75" i="1"/>
  <c r="B27" i="1"/>
  <c r="B86" i="1"/>
  <c r="B55" i="1"/>
  <c r="B36" i="1"/>
  <c r="B69" i="1"/>
  <c r="B88" i="1"/>
  <c r="B53" i="1"/>
  <c r="B31" i="1"/>
  <c r="B54" i="1"/>
  <c r="B62" i="1"/>
  <c r="B89" i="1"/>
  <c r="B87" i="1"/>
  <c r="B52" i="1"/>
  <c r="B38" i="1"/>
  <c r="B70" i="1"/>
  <c r="B34" i="1"/>
  <c r="B77" i="1"/>
  <c r="B59" i="1"/>
  <c r="B41" i="1"/>
  <c r="B91" i="1"/>
  <c r="B73" i="1"/>
  <c r="B56" i="1"/>
  <c r="B42" i="1"/>
  <c r="B30" i="1"/>
  <c r="B74" i="1"/>
  <c r="B57" i="1"/>
  <c r="B39" i="1"/>
  <c r="B26" i="1"/>
  <c r="B80" i="1"/>
  <c r="B84" i="1"/>
  <c r="B90" i="1"/>
  <c r="EC3" i="6" l="1"/>
  <c r="ED3" i="6"/>
  <c r="EA3" i="6"/>
  <c r="EB3" i="6"/>
  <c r="DY3" i="6"/>
  <c r="DZ3" i="6"/>
  <c r="DW3" i="6"/>
  <c r="DX3" i="6"/>
  <c r="DU3" i="6"/>
  <c r="DV3" i="6"/>
  <c r="DS3" i="6"/>
  <c r="DT3" i="6"/>
  <c r="DP3" i="6"/>
  <c r="DQ3" i="6"/>
  <c r="DR3" i="6"/>
  <c r="DM3" i="6"/>
  <c r="DN3" i="6"/>
  <c r="DO3" i="6"/>
  <c r="DJ3" i="6"/>
  <c r="DK3" i="6"/>
  <c r="DL3" i="6"/>
  <c r="DF3" i="6"/>
  <c r="DI3" i="6"/>
  <c r="DG3" i="6"/>
  <c r="DH3" i="6"/>
  <c r="CV3" i="6"/>
  <c r="CT3" i="6"/>
  <c r="CU3" i="6"/>
  <c r="CW3" i="6"/>
  <c r="CX2" i="6"/>
  <c r="CH3" i="6"/>
  <c r="B25" i="1"/>
  <c r="C93" i="1"/>
  <c r="D99" i="1"/>
  <c r="D93" i="1" s="1"/>
  <c r="W3" i="6"/>
  <c r="CN3" i="6"/>
  <c r="BM3" i="6"/>
  <c r="BG3" i="6"/>
  <c r="BU3" i="6"/>
  <c r="CP3" i="6"/>
  <c r="BE3" i="6"/>
  <c r="O3" i="6"/>
  <c r="C3" i="6"/>
  <c r="K95" i="1"/>
  <c r="BT3" i="6"/>
  <c r="AB3" i="5"/>
  <c r="BD3" i="6"/>
  <c r="BO3" i="6"/>
  <c r="AV3" i="6"/>
  <c r="AA3" i="5"/>
  <c r="AN3" i="6"/>
  <c r="J3" i="6"/>
  <c r="CR3" i="6"/>
  <c r="AT3" i="6"/>
  <c r="AN3" i="5"/>
  <c r="AH3" i="6"/>
  <c r="AS3" i="5"/>
  <c r="BB3" i="6"/>
  <c r="BQ3" i="6"/>
  <c r="L3" i="5"/>
  <c r="AH3" i="5"/>
  <c r="CB3" i="6"/>
  <c r="K3" i="5"/>
  <c r="L3" i="6"/>
  <c r="AK3" i="5"/>
  <c r="AJ3" i="6"/>
  <c r="W3" i="5"/>
  <c r="D3" i="5"/>
  <c r="BJ3" i="6"/>
  <c r="C3" i="5"/>
  <c r="CA3" i="6"/>
  <c r="CF3" i="6"/>
  <c r="CL3" i="6"/>
  <c r="CO3" i="6"/>
  <c r="CG3" i="6"/>
  <c r="CC3" i="6"/>
  <c r="AC3" i="6"/>
  <c r="BL3" i="6"/>
  <c r="H3" i="5"/>
  <c r="AC3" i="5"/>
  <c r="E3" i="5"/>
  <c r="AA3" i="6"/>
  <c r="AP3" i="6"/>
  <c r="BY3" i="6"/>
  <c r="U3" i="5"/>
  <c r="BP3" i="6"/>
  <c r="AX3" i="5"/>
  <c r="AB3" i="6"/>
  <c r="AL3" i="6"/>
  <c r="BS3" i="6"/>
  <c r="G3" i="6"/>
  <c r="R3" i="5"/>
  <c r="N3" i="5"/>
  <c r="AU3" i="5"/>
  <c r="AY3" i="5"/>
  <c r="BR3" i="6"/>
  <c r="R3" i="6"/>
  <c r="AY3" i="6"/>
  <c r="AT3" i="5"/>
  <c r="BV3" i="6"/>
  <c r="G3" i="5"/>
  <c r="AW3" i="5"/>
  <c r="BN3" i="6"/>
  <c r="AR3" i="6"/>
  <c r="AD3" i="6"/>
  <c r="BK3" i="6"/>
  <c r="BW3" i="6"/>
  <c r="BZ3" i="6"/>
  <c r="CQ3" i="6"/>
  <c r="CK3" i="6"/>
  <c r="CS3" i="6"/>
  <c r="AF3" i="5"/>
  <c r="CD3" i="6"/>
  <c r="Q3" i="5"/>
  <c r="Z3" i="5"/>
  <c r="Z3" i="6"/>
  <c r="AW3" i="6"/>
  <c r="AO3" i="5"/>
  <c r="T3" i="6"/>
  <c r="E3" i="6"/>
  <c r="AE3" i="5"/>
  <c r="I3" i="5"/>
  <c r="AJ3" i="5"/>
  <c r="BH3" i="6"/>
  <c r="V3" i="6"/>
  <c r="BC3" i="6"/>
  <c r="V3" i="5"/>
  <c r="M3" i="6"/>
  <c r="S3" i="5"/>
  <c r="BX3" i="6"/>
  <c r="O3" i="5"/>
  <c r="AI3" i="5"/>
  <c r="AQ3" i="5"/>
  <c r="AI3" i="6"/>
  <c r="AM3" i="5"/>
  <c r="U3" i="6"/>
  <c r="AP3" i="5"/>
  <c r="I3" i="6"/>
  <c r="AZ3" i="5"/>
  <c r="Y3" i="5"/>
  <c r="N3" i="6"/>
  <c r="AU3" i="6"/>
  <c r="F3" i="5"/>
  <c r="AG3" i="5"/>
  <c r="CJ3" i="6"/>
  <c r="CM3" i="6"/>
  <c r="CE3" i="6"/>
  <c r="CI3" i="6"/>
  <c r="AF3" i="6"/>
  <c r="BI3" i="6"/>
  <c r="BF3" i="6"/>
  <c r="Q3" i="6"/>
  <c r="AQ3" i="6"/>
  <c r="AZ3" i="6"/>
  <c r="K3" i="6"/>
  <c r="J3" i="5"/>
  <c r="AK3" i="6"/>
  <c r="H3" i="6"/>
  <c r="Y3" i="6"/>
  <c r="AD3" i="5"/>
  <c r="P3" i="5"/>
  <c r="F3" i="6"/>
  <c r="AM3" i="6"/>
  <c r="AL3" i="5"/>
  <c r="AS3" i="6"/>
  <c r="P3" i="6"/>
  <c r="AG3" i="6"/>
  <c r="D3" i="6"/>
  <c r="AX3" i="6"/>
  <c r="AR3" i="5"/>
  <c r="S3" i="6"/>
  <c r="BA3" i="5"/>
  <c r="BA3" i="6"/>
  <c r="X3" i="6"/>
  <c r="AO3" i="6"/>
  <c r="AV3" i="5"/>
  <c r="X3" i="5"/>
  <c r="M3" i="5"/>
  <c r="AE3" i="6"/>
  <c r="T3" i="5"/>
  <c r="CY2" i="6" l="1"/>
  <c r="CX3" i="6"/>
  <c r="CY3" i="6" l="1"/>
  <c r="CZ2" i="6"/>
  <c r="DA2" i="6" l="1"/>
  <c r="CZ3" i="6"/>
  <c r="DA3" i="6" l="1"/>
  <c r="DB2" i="6"/>
  <c r="DC2" i="6" l="1"/>
  <c r="DB3" i="6"/>
  <c r="DD2" i="6" l="1"/>
  <c r="DC3" i="6"/>
  <c r="DE2" i="6" l="1"/>
  <c r="DD3" i="6"/>
  <c r="DE3" i="6" l="1"/>
  <c r="DF2" i="6"/>
  <c r="F99" i="1" l="1"/>
  <c r="J20" i="1" s="1"/>
  <c r="J21" i="1" s="1"/>
  <c r="G26" i="1"/>
  <c r="G99" i="1" s="1"/>
  <c r="G93" i="1" s="1"/>
  <c r="E89" i="1" l="1"/>
  <c r="H89" i="1" s="1"/>
  <c r="I89" i="1" s="1"/>
  <c r="E91" i="1"/>
  <c r="H91" i="1" s="1"/>
  <c r="I91" i="1" s="1"/>
  <c r="E87" i="1"/>
  <c r="H87" i="1" s="1"/>
  <c r="I87" i="1" s="1"/>
  <c r="E88" i="1"/>
  <c r="H88" i="1" s="1"/>
  <c r="I88" i="1" s="1"/>
  <c r="E83" i="1"/>
  <c r="H83" i="1" s="1"/>
  <c r="I83" i="1" s="1"/>
  <c r="E84" i="1"/>
  <c r="H84" i="1" s="1"/>
  <c r="I84" i="1" s="1"/>
  <c r="E80" i="1"/>
  <c r="H80" i="1" s="1"/>
  <c r="I80" i="1" s="1"/>
  <c r="E82" i="1"/>
  <c r="H82" i="1" s="1"/>
  <c r="I82" i="1" s="1"/>
  <c r="E78" i="1"/>
  <c r="H78" i="1" s="1"/>
  <c r="I78" i="1" s="1"/>
  <c r="E79" i="1"/>
  <c r="H79" i="1" s="1"/>
  <c r="I79" i="1" s="1"/>
  <c r="E73" i="1"/>
  <c r="H73" i="1" s="1"/>
  <c r="I73" i="1" s="1"/>
  <c r="E76" i="1"/>
  <c r="H76" i="1" s="1"/>
  <c r="I76" i="1" s="1"/>
  <c r="E70" i="1"/>
  <c r="H70" i="1" s="1"/>
  <c r="I70" i="1" s="1"/>
  <c r="E71" i="1"/>
  <c r="H71" i="1" s="1"/>
  <c r="I71" i="1" s="1"/>
  <c r="E66" i="1"/>
  <c r="H66" i="1" s="1"/>
  <c r="I66" i="1" s="1"/>
  <c r="E68" i="1"/>
  <c r="H68" i="1" s="1"/>
  <c r="I68" i="1" s="1"/>
  <c r="E64" i="1"/>
  <c r="H64" i="1" s="1"/>
  <c r="I64" i="1" s="1"/>
  <c r="E65" i="1"/>
  <c r="H65" i="1" s="1"/>
  <c r="I65" i="1" s="1"/>
  <c r="E60" i="1"/>
  <c r="H60" i="1" s="1"/>
  <c r="I60" i="1" s="1"/>
  <c r="E62" i="1"/>
  <c r="H62" i="1" s="1"/>
  <c r="I62" i="1" s="1"/>
  <c r="E58" i="1"/>
  <c r="H58" i="1" s="1"/>
  <c r="I58" i="1" s="1"/>
  <c r="E59" i="1"/>
  <c r="H59" i="1" s="1"/>
  <c r="I59" i="1" s="1"/>
  <c r="E55" i="1"/>
  <c r="H55" i="1" s="1"/>
  <c r="I55" i="1" s="1"/>
  <c r="E56" i="1"/>
  <c r="H56" i="1" s="1"/>
  <c r="I56" i="1" s="1"/>
  <c r="E53" i="1"/>
  <c r="H53" i="1" s="1"/>
  <c r="I53" i="1" s="1"/>
  <c r="E54" i="1"/>
  <c r="H54" i="1" s="1"/>
  <c r="I54" i="1" s="1"/>
  <c r="E44" i="1"/>
  <c r="H44" i="1" s="1"/>
  <c r="I44" i="1" s="1"/>
  <c r="E47" i="1"/>
  <c r="H47" i="1" s="1"/>
  <c r="I47" i="1" s="1"/>
  <c r="E40" i="1"/>
  <c r="H40" i="1" s="1"/>
  <c r="I40" i="1" s="1"/>
  <c r="E41" i="1"/>
  <c r="H41" i="1" s="1"/>
  <c r="I41" i="1" s="1"/>
  <c r="E37" i="1"/>
  <c r="H37" i="1" s="1"/>
  <c r="I37" i="1" s="1"/>
  <c r="E39" i="1"/>
  <c r="H39" i="1" s="1"/>
  <c r="I39" i="1" s="1"/>
  <c r="E35" i="1"/>
  <c r="H35" i="1" s="1"/>
  <c r="I35" i="1" s="1"/>
  <c r="E36" i="1"/>
  <c r="H36" i="1" s="1"/>
  <c r="I36" i="1" s="1"/>
  <c r="E33" i="1"/>
  <c r="H33" i="1" s="1"/>
  <c r="I33" i="1" s="1"/>
  <c r="E34" i="1"/>
  <c r="H34" i="1" s="1"/>
  <c r="I34" i="1" s="1"/>
  <c r="E31" i="1"/>
  <c r="H31" i="1" s="1"/>
  <c r="I31" i="1" s="1"/>
  <c r="E32" i="1"/>
  <c r="H32" i="1" s="1"/>
  <c r="I32" i="1" s="1"/>
  <c r="E28" i="1"/>
  <c r="H28" i="1" s="1"/>
  <c r="I28" i="1" s="1"/>
  <c r="E29" i="1"/>
  <c r="H29" i="1" s="1"/>
  <c r="I29" i="1" s="1"/>
  <c r="E26" i="1"/>
  <c r="H26" i="1" s="1"/>
  <c r="I26" i="1" s="1"/>
  <c r="E27" i="1"/>
  <c r="H27" i="1" s="1"/>
  <c r="I27" i="1" s="1"/>
  <c r="E38" i="1"/>
  <c r="H38" i="1" s="1"/>
  <c r="I38" i="1" s="1"/>
  <c r="E25" i="1"/>
  <c r="H25" i="1" s="1"/>
  <c r="I25" i="1" s="1"/>
  <c r="E90" i="1"/>
  <c r="H90" i="1" s="1"/>
  <c r="I90" i="1" s="1"/>
  <c r="E92" i="1"/>
  <c r="H92" i="1" s="1"/>
  <c r="I92" i="1" s="1"/>
  <c r="E77" i="1"/>
  <c r="H77" i="1" s="1"/>
  <c r="I77" i="1" s="1"/>
  <c r="E81" i="1"/>
  <c r="H81" i="1" s="1"/>
  <c r="I81" i="1" s="1"/>
  <c r="E72" i="1"/>
  <c r="H72" i="1" s="1"/>
  <c r="I72" i="1" s="1"/>
  <c r="E74" i="1"/>
  <c r="H74" i="1" s="1"/>
  <c r="I74" i="1" s="1"/>
  <c r="E63" i="1"/>
  <c r="H63" i="1" s="1"/>
  <c r="I63" i="1" s="1"/>
  <c r="E69" i="1"/>
  <c r="H69" i="1" s="1"/>
  <c r="I69" i="1" s="1"/>
  <c r="E52" i="1"/>
  <c r="H52" i="1" s="1"/>
  <c r="I52" i="1" s="1"/>
  <c r="E61" i="1"/>
  <c r="H61" i="1" s="1"/>
  <c r="I61" i="1" s="1"/>
  <c r="E50" i="1"/>
  <c r="H50" i="1" s="1"/>
  <c r="I50" i="1" s="1"/>
  <c r="E51" i="1"/>
  <c r="H51" i="1" s="1"/>
  <c r="I51" i="1" s="1"/>
  <c r="E48" i="1"/>
  <c r="H48" i="1" s="1"/>
  <c r="I48" i="1" s="1"/>
  <c r="E49" i="1"/>
  <c r="H49" i="1" s="1"/>
  <c r="I49" i="1" s="1"/>
  <c r="E24" i="1"/>
  <c r="H24" i="1" s="1"/>
  <c r="I24" i="1" s="1"/>
  <c r="E30" i="1"/>
  <c r="H30" i="1" s="1"/>
  <c r="I30" i="1" s="1"/>
  <c r="E85" i="1"/>
  <c r="H85" i="1" s="1"/>
  <c r="I85" i="1" s="1"/>
  <c r="E86" i="1"/>
  <c r="H86" i="1" s="1"/>
  <c r="I86" i="1" s="1"/>
  <c r="E46" i="1"/>
  <c r="H46" i="1" s="1"/>
  <c r="I46" i="1" s="1"/>
  <c r="E45" i="1"/>
  <c r="H45" i="1" s="1"/>
  <c r="I45" i="1" s="1"/>
  <c r="E42" i="1"/>
  <c r="H42" i="1" s="1"/>
  <c r="I42" i="1" s="1"/>
  <c r="E43" i="1"/>
  <c r="H43" i="1" s="1"/>
  <c r="I43" i="1" s="1"/>
  <c r="F93" i="1"/>
  <c r="E75" i="1"/>
  <c r="H75" i="1" s="1"/>
  <c r="I75" i="1" s="1"/>
  <c r="E57" i="1"/>
  <c r="E67" i="1"/>
  <c r="H67" i="1" s="1"/>
  <c r="I67" i="1" s="1"/>
  <c r="DP21" i="6" l="1"/>
  <c r="EE21" i="6"/>
  <c r="DZ21" i="6"/>
  <c r="DU21" i="6"/>
  <c r="DV21" i="6"/>
  <c r="DX21" i="6"/>
  <c r="DY21" i="6"/>
  <c r="EB21" i="6"/>
  <c r="EC21" i="6"/>
  <c r="DW21" i="6"/>
  <c r="DT21" i="6"/>
  <c r="ED21" i="6"/>
  <c r="EA21" i="6"/>
  <c r="DS21" i="6"/>
  <c r="DM56" i="6"/>
  <c r="EE56" i="6"/>
  <c r="DU56" i="6"/>
  <c r="DY56" i="6"/>
  <c r="DZ56" i="6"/>
  <c r="EC56" i="6"/>
  <c r="DW56" i="6"/>
  <c r="DS56" i="6"/>
  <c r="DX56" i="6"/>
  <c r="EA56" i="6"/>
  <c r="DV56" i="6"/>
  <c r="EB56" i="6"/>
  <c r="DT56" i="6"/>
  <c r="ED56" i="6"/>
  <c r="EE32" i="6"/>
  <c r="EA32" i="6"/>
  <c r="DU32" i="6"/>
  <c r="ED32" i="6"/>
  <c r="DY32" i="6"/>
  <c r="DW32" i="6"/>
  <c r="EB32" i="6"/>
  <c r="DS32" i="6"/>
  <c r="EC32" i="6"/>
  <c r="DX32" i="6"/>
  <c r="DV32" i="6"/>
  <c r="DZ32" i="6"/>
  <c r="DT32" i="6"/>
  <c r="EE48" i="6"/>
  <c r="ED48" i="6"/>
  <c r="DY48" i="6"/>
  <c r="EC48" i="6"/>
  <c r="DW48" i="6"/>
  <c r="DS48" i="6"/>
  <c r="DZ48" i="6"/>
  <c r="EB48" i="6"/>
  <c r="DX48" i="6"/>
  <c r="DU48" i="6"/>
  <c r="DT48" i="6"/>
  <c r="DV48" i="6"/>
  <c r="EA48" i="6"/>
  <c r="EE25" i="6"/>
  <c r="EA25" i="6"/>
  <c r="DU25" i="6"/>
  <c r="ED25" i="6"/>
  <c r="DY25" i="6"/>
  <c r="DZ25" i="6"/>
  <c r="EC25" i="6"/>
  <c r="DX25" i="6"/>
  <c r="EB25" i="6"/>
  <c r="DS25" i="6"/>
  <c r="DT25" i="6"/>
  <c r="DW25" i="6"/>
  <c r="DV25" i="6"/>
  <c r="DO18" i="6"/>
  <c r="EE18" i="6"/>
  <c r="EC18" i="6"/>
  <c r="ED18" i="6"/>
  <c r="DZ18" i="6"/>
  <c r="DY18" i="6"/>
  <c r="DW18" i="6"/>
  <c r="DS18" i="6"/>
  <c r="DU18" i="6"/>
  <c r="DX18" i="6"/>
  <c r="DV18" i="6"/>
  <c r="DT18" i="6"/>
  <c r="EA18" i="6"/>
  <c r="EB18" i="6"/>
  <c r="DP36" i="6"/>
  <c r="EE36" i="6"/>
  <c r="EA36" i="6"/>
  <c r="DZ36" i="6"/>
  <c r="DX36" i="6"/>
  <c r="DY36" i="6"/>
  <c r="DW36" i="6"/>
  <c r="EB36" i="6"/>
  <c r="DS36" i="6"/>
  <c r="EC36" i="6"/>
  <c r="DT36" i="6"/>
  <c r="DV36" i="6"/>
  <c r="ED36" i="6"/>
  <c r="DU36" i="6"/>
  <c r="H61" i="6"/>
  <c r="EE61" i="6"/>
  <c r="DY61" i="6"/>
  <c r="EC61" i="6"/>
  <c r="EA61" i="6"/>
  <c r="ED61" i="6"/>
  <c r="DS61" i="6"/>
  <c r="DZ61" i="6"/>
  <c r="DX61" i="6"/>
  <c r="DU61" i="6"/>
  <c r="DV61" i="6"/>
  <c r="DT61" i="6"/>
  <c r="DW61" i="6"/>
  <c r="EB61" i="6"/>
  <c r="EE28" i="6"/>
  <c r="EC28" i="6"/>
  <c r="ED28" i="6"/>
  <c r="DY28" i="6"/>
  <c r="EA28" i="6"/>
  <c r="DZ28" i="6"/>
  <c r="EB28" i="6"/>
  <c r="DS28" i="6"/>
  <c r="DX28" i="6"/>
  <c r="DW28" i="6"/>
  <c r="DU28" i="6"/>
  <c r="DV28" i="6"/>
  <c r="DT28" i="6"/>
  <c r="EE64" i="6"/>
  <c r="DY64" i="6"/>
  <c r="EC64" i="6"/>
  <c r="EB64" i="6"/>
  <c r="EA64" i="6"/>
  <c r="ED64" i="6"/>
  <c r="DU64" i="6"/>
  <c r="DX64" i="6"/>
  <c r="DW64" i="6"/>
  <c r="DV64" i="6"/>
  <c r="DZ64" i="6"/>
  <c r="DS64" i="6"/>
  <c r="DT64" i="6"/>
  <c r="EE12" i="6"/>
  <c r="EC12" i="6"/>
  <c r="DW12" i="6"/>
  <c r="ED12" i="6"/>
  <c r="DS12" i="6"/>
  <c r="DX12" i="6"/>
  <c r="DY12" i="6"/>
  <c r="DU12" i="6"/>
  <c r="DZ12" i="6"/>
  <c r="DV12" i="6"/>
  <c r="EA12" i="6"/>
  <c r="EB12" i="6"/>
  <c r="DT12" i="6"/>
  <c r="EE39" i="6"/>
  <c r="DY39" i="6"/>
  <c r="EC39" i="6"/>
  <c r="ED39" i="6"/>
  <c r="DX39" i="6"/>
  <c r="DV39" i="6"/>
  <c r="EB39" i="6"/>
  <c r="DZ39" i="6"/>
  <c r="DS39" i="6"/>
  <c r="DU39" i="6"/>
  <c r="EA39" i="6"/>
  <c r="DW39" i="6"/>
  <c r="DT39" i="6"/>
  <c r="EE65" i="6"/>
  <c r="DY65" i="6"/>
  <c r="EC65" i="6"/>
  <c r="EB65" i="6"/>
  <c r="DX65" i="6"/>
  <c r="DW65" i="6"/>
  <c r="EA65" i="6"/>
  <c r="ED65" i="6"/>
  <c r="DU65" i="6"/>
  <c r="DZ65" i="6"/>
  <c r="DS65" i="6"/>
  <c r="DV65" i="6"/>
  <c r="DT65" i="6"/>
  <c r="EE29" i="6"/>
  <c r="DZ29" i="6"/>
  <c r="DS29" i="6"/>
  <c r="DX29" i="6"/>
  <c r="DY29" i="6"/>
  <c r="EA29" i="6"/>
  <c r="DU29" i="6"/>
  <c r="DT29" i="6"/>
  <c r="DW29" i="6"/>
  <c r="EC29" i="6"/>
  <c r="ED29" i="6"/>
  <c r="EB29" i="6"/>
  <c r="DV29" i="6"/>
  <c r="EE33" i="6"/>
  <c r="ED33" i="6"/>
  <c r="DS33" i="6"/>
  <c r="EC33" i="6"/>
  <c r="EA33" i="6"/>
  <c r="DY33" i="6"/>
  <c r="DX33" i="6"/>
  <c r="DU33" i="6"/>
  <c r="DW33" i="6"/>
  <c r="EB33" i="6"/>
  <c r="DT33" i="6"/>
  <c r="DZ33" i="6"/>
  <c r="DV33" i="6"/>
  <c r="EE60" i="6"/>
  <c r="DX60" i="6"/>
  <c r="EB60" i="6"/>
  <c r="DU60" i="6"/>
  <c r="DW60" i="6"/>
  <c r="DY60" i="6"/>
  <c r="ED60" i="6"/>
  <c r="EC60" i="6"/>
  <c r="EA60" i="6"/>
  <c r="DV60" i="6"/>
  <c r="DZ60" i="6"/>
  <c r="DS60" i="6"/>
  <c r="DT60" i="6"/>
  <c r="CW11" i="6"/>
  <c r="EE11" i="6"/>
  <c r="EC11" i="6"/>
  <c r="DU11" i="6"/>
  <c r="DX11" i="6"/>
  <c r="DW11" i="6"/>
  <c r="EB11" i="6"/>
  <c r="EA11" i="6"/>
  <c r="DY11" i="6"/>
  <c r="DS11" i="6"/>
  <c r="DV11" i="6"/>
  <c r="ED11" i="6"/>
  <c r="DZ11" i="6"/>
  <c r="DT11" i="6"/>
  <c r="AB20" i="6"/>
  <c r="EE20" i="6"/>
  <c r="ED20" i="6"/>
  <c r="EA20" i="6"/>
  <c r="DY20" i="6"/>
  <c r="DX20" i="6"/>
  <c r="DW20" i="6"/>
  <c r="DS20" i="6"/>
  <c r="DT20" i="6"/>
  <c r="EB20" i="6"/>
  <c r="EC20" i="6"/>
  <c r="DU20" i="6"/>
  <c r="DZ20" i="6"/>
  <c r="DV20" i="6"/>
  <c r="DL38" i="6"/>
  <c r="EE38" i="6"/>
  <c r="DY38" i="6"/>
  <c r="EA38" i="6"/>
  <c r="DS38" i="6"/>
  <c r="ED38" i="6"/>
  <c r="EC38" i="6"/>
  <c r="DX38" i="6"/>
  <c r="DZ38" i="6"/>
  <c r="DU38" i="6"/>
  <c r="DW38" i="6"/>
  <c r="EB38" i="6"/>
  <c r="DT38" i="6"/>
  <c r="DV38" i="6"/>
  <c r="DP49" i="6"/>
  <c r="EE49" i="6"/>
  <c r="ED49" i="6"/>
  <c r="DU49" i="6"/>
  <c r="DW49" i="6"/>
  <c r="DZ49" i="6"/>
  <c r="DX49" i="6"/>
  <c r="EA49" i="6"/>
  <c r="DY49" i="6"/>
  <c r="DT49" i="6"/>
  <c r="EB49" i="6"/>
  <c r="DS49" i="6"/>
  <c r="DV49" i="6"/>
  <c r="EC49" i="6"/>
  <c r="BT63" i="6"/>
  <c r="EE63" i="6"/>
  <c r="DY63" i="6"/>
  <c r="EC63" i="6"/>
  <c r="DU63" i="6"/>
  <c r="EA63" i="6"/>
  <c r="ED63" i="6"/>
  <c r="DZ63" i="6"/>
  <c r="DW63" i="6"/>
  <c r="DX63" i="6"/>
  <c r="EB63" i="6"/>
  <c r="DT63" i="6"/>
  <c r="DV63" i="6"/>
  <c r="DS63" i="6"/>
  <c r="EE46" i="6"/>
  <c r="DY46" i="6"/>
  <c r="DX46" i="6"/>
  <c r="EC46" i="6"/>
  <c r="ED46" i="6"/>
  <c r="DU46" i="6"/>
  <c r="DZ46" i="6"/>
  <c r="DW46" i="6"/>
  <c r="EA46" i="6"/>
  <c r="EB46" i="6"/>
  <c r="DS46" i="6"/>
  <c r="DV46" i="6"/>
  <c r="DT46" i="6"/>
  <c r="W27" i="6"/>
  <c r="EE27" i="6"/>
  <c r="EB27" i="6"/>
  <c r="DY27" i="6"/>
  <c r="DZ27" i="6"/>
  <c r="ED27" i="6"/>
  <c r="DX27" i="6"/>
  <c r="DW27" i="6"/>
  <c r="EC27" i="6"/>
  <c r="DU27" i="6"/>
  <c r="DV27" i="6"/>
  <c r="DS27" i="6"/>
  <c r="EA27" i="6"/>
  <c r="DT27" i="6"/>
  <c r="EE26" i="6"/>
  <c r="ED26" i="6"/>
  <c r="EC26" i="6"/>
  <c r="DZ26" i="6"/>
  <c r="DW26" i="6"/>
  <c r="DX26" i="6"/>
  <c r="DY26" i="6"/>
  <c r="EB26" i="6"/>
  <c r="DV26" i="6"/>
  <c r="DS26" i="6"/>
  <c r="DU26" i="6"/>
  <c r="EA26" i="6"/>
  <c r="DT26" i="6"/>
  <c r="EE57" i="6"/>
  <c r="DY57" i="6"/>
  <c r="EA57" i="6"/>
  <c r="DZ57" i="6"/>
  <c r="EB57" i="6"/>
  <c r="DX57" i="6"/>
  <c r="DU57" i="6"/>
  <c r="EC57" i="6"/>
  <c r="DS57" i="6"/>
  <c r="DW57" i="6"/>
  <c r="ED57" i="6"/>
  <c r="DV57" i="6"/>
  <c r="DT57" i="6"/>
  <c r="EE37" i="6"/>
  <c r="DV37" i="6"/>
  <c r="EC37" i="6"/>
  <c r="EB37" i="6"/>
  <c r="DU37" i="6"/>
  <c r="DY37" i="6"/>
  <c r="EA37" i="6"/>
  <c r="ED37" i="6"/>
  <c r="DW37" i="6"/>
  <c r="DZ37" i="6"/>
  <c r="DX37" i="6"/>
  <c r="DT37" i="6"/>
  <c r="DS37" i="6"/>
  <c r="DR9" i="6"/>
  <c r="EE9" i="6"/>
  <c r="EC9" i="6"/>
  <c r="EB9" i="6"/>
  <c r="DY9" i="6"/>
  <c r="DW9" i="6"/>
  <c r="ED9" i="6"/>
  <c r="DU9" i="6"/>
  <c r="DZ9" i="6"/>
  <c r="DS9" i="6"/>
  <c r="EA9" i="6"/>
  <c r="DV9" i="6"/>
  <c r="DT9" i="6"/>
  <c r="DX9" i="6"/>
  <c r="I47" i="6"/>
  <c r="EE47" i="6"/>
  <c r="DY47" i="6"/>
  <c r="ED47" i="6"/>
  <c r="DX47" i="6"/>
  <c r="DV47" i="6"/>
  <c r="EB47" i="6"/>
  <c r="DZ47" i="6"/>
  <c r="DS47" i="6"/>
  <c r="DW47" i="6"/>
  <c r="DU47" i="6"/>
  <c r="DT47" i="6"/>
  <c r="EC47" i="6"/>
  <c r="EA47" i="6"/>
  <c r="BV72" i="6"/>
  <c r="EE72" i="6"/>
  <c r="DY72" i="6"/>
  <c r="EB72" i="6"/>
  <c r="DX72" i="6"/>
  <c r="EC72" i="6"/>
  <c r="ED72" i="6"/>
  <c r="DS72" i="6"/>
  <c r="DT72" i="6"/>
  <c r="DW72" i="6"/>
  <c r="EA72" i="6"/>
  <c r="DZ72" i="6"/>
  <c r="DU72" i="6"/>
  <c r="DV72" i="6"/>
  <c r="EE34" i="6"/>
  <c r="DZ34" i="6"/>
  <c r="DY34" i="6"/>
  <c r="DS34" i="6"/>
  <c r="EC34" i="6"/>
  <c r="EB34" i="6"/>
  <c r="DU34" i="6"/>
  <c r="EA34" i="6"/>
  <c r="DV34" i="6"/>
  <c r="ED34" i="6"/>
  <c r="DW34" i="6"/>
  <c r="DT34" i="6"/>
  <c r="DX34" i="6"/>
  <c r="EE22" i="6"/>
  <c r="DX22" i="6"/>
  <c r="EC22" i="6"/>
  <c r="EB22" i="6"/>
  <c r="DW22" i="6"/>
  <c r="DY22" i="6"/>
  <c r="ED22" i="6"/>
  <c r="EA22" i="6"/>
  <c r="DV22" i="6"/>
  <c r="DS22" i="6"/>
  <c r="DU22" i="6"/>
  <c r="DZ22" i="6"/>
  <c r="DT22" i="6"/>
  <c r="EE51" i="6"/>
  <c r="EC51" i="6"/>
  <c r="DW51" i="6"/>
  <c r="DU51" i="6"/>
  <c r="ED51" i="6"/>
  <c r="EA51" i="6"/>
  <c r="DS51" i="6"/>
  <c r="DY51" i="6"/>
  <c r="EB51" i="6"/>
  <c r="DV51" i="6"/>
  <c r="DZ51" i="6"/>
  <c r="DT51" i="6"/>
  <c r="DX51" i="6"/>
  <c r="EE50" i="6"/>
  <c r="DW50" i="6"/>
  <c r="DX50" i="6"/>
  <c r="EB50" i="6"/>
  <c r="DY50" i="6"/>
  <c r="ED50" i="6"/>
  <c r="EC50" i="6"/>
  <c r="EA50" i="6"/>
  <c r="DS50" i="6"/>
  <c r="DT50" i="6"/>
  <c r="DZ50" i="6"/>
  <c r="DV50" i="6"/>
  <c r="DU50" i="6"/>
  <c r="EE69" i="6"/>
  <c r="EC69" i="6"/>
  <c r="EA69" i="6"/>
  <c r="DX69" i="6"/>
  <c r="ED69" i="6"/>
  <c r="DU69" i="6"/>
  <c r="DY69" i="6"/>
  <c r="DS69" i="6"/>
  <c r="DW69" i="6"/>
  <c r="DZ69" i="6"/>
  <c r="DV69" i="6"/>
  <c r="DT69" i="6"/>
  <c r="EB69" i="6"/>
  <c r="EE44" i="6"/>
  <c r="DZ44" i="6"/>
  <c r="DU44" i="6"/>
  <c r="DW44" i="6"/>
  <c r="DY44" i="6"/>
  <c r="EC44" i="6"/>
  <c r="EA44" i="6"/>
  <c r="DT44" i="6"/>
  <c r="EB44" i="6"/>
  <c r="DX44" i="6"/>
  <c r="DS44" i="6"/>
  <c r="DV44" i="6"/>
  <c r="ED44" i="6"/>
  <c r="EE15" i="6"/>
  <c r="DW15" i="6"/>
  <c r="DY15" i="6"/>
  <c r="EC15" i="6"/>
  <c r="DU15" i="6"/>
  <c r="ED15" i="6"/>
  <c r="DX15" i="6"/>
  <c r="DV15" i="6"/>
  <c r="EB15" i="6"/>
  <c r="EA15" i="6"/>
  <c r="DZ15" i="6"/>
  <c r="DT15" i="6"/>
  <c r="DS15" i="6"/>
  <c r="EE24" i="6"/>
  <c r="DU24" i="6"/>
  <c r="DX24" i="6"/>
  <c r="EA24" i="6"/>
  <c r="ED24" i="6"/>
  <c r="DW24" i="6"/>
  <c r="DY24" i="6"/>
  <c r="EC24" i="6"/>
  <c r="DZ24" i="6"/>
  <c r="EB24" i="6"/>
  <c r="DV24" i="6"/>
  <c r="DT24" i="6"/>
  <c r="DS24" i="6"/>
  <c r="EE42" i="6"/>
  <c r="EC42" i="6"/>
  <c r="DY42" i="6"/>
  <c r="DU42" i="6"/>
  <c r="DX42" i="6"/>
  <c r="EA42" i="6"/>
  <c r="DV42" i="6"/>
  <c r="ED42" i="6"/>
  <c r="DZ42" i="6"/>
  <c r="EB42" i="6"/>
  <c r="DT42" i="6"/>
  <c r="DW42" i="6"/>
  <c r="DS42" i="6"/>
  <c r="EE54" i="6"/>
  <c r="DY54" i="6"/>
  <c r="EC54" i="6"/>
  <c r="DW54" i="6"/>
  <c r="ED54" i="6"/>
  <c r="DS54" i="6"/>
  <c r="DU54" i="6"/>
  <c r="EB54" i="6"/>
  <c r="EA54" i="6"/>
  <c r="DT54" i="6"/>
  <c r="DZ54" i="6"/>
  <c r="DV54" i="6"/>
  <c r="DX54" i="6"/>
  <c r="EE67" i="6"/>
  <c r="DU67" i="6"/>
  <c r="EB67" i="6"/>
  <c r="EC67" i="6"/>
  <c r="EA67" i="6"/>
  <c r="DY67" i="6"/>
  <c r="DS67" i="6"/>
  <c r="DZ67" i="6"/>
  <c r="ED67" i="6"/>
  <c r="DW67" i="6"/>
  <c r="DV67" i="6"/>
  <c r="DX67" i="6"/>
  <c r="DT67" i="6"/>
  <c r="EE19" i="6"/>
  <c r="ED19" i="6"/>
  <c r="EA19" i="6"/>
  <c r="DZ19" i="6"/>
  <c r="DX19" i="6"/>
  <c r="EC19" i="6"/>
  <c r="DU19" i="6"/>
  <c r="DV19" i="6"/>
  <c r="DY19" i="6"/>
  <c r="EB19" i="6"/>
  <c r="DT19" i="6"/>
  <c r="DS19" i="6"/>
  <c r="DW19" i="6"/>
  <c r="EE7" i="6"/>
  <c r="DY7" i="6"/>
  <c r="EC7" i="6"/>
  <c r="ED7" i="6"/>
  <c r="EA7" i="6"/>
  <c r="DU7" i="6"/>
  <c r="DX7" i="6"/>
  <c r="DV7" i="6"/>
  <c r="DW7" i="6"/>
  <c r="DZ7" i="6"/>
  <c r="EB7" i="6"/>
  <c r="DT7" i="6"/>
  <c r="DS7" i="6"/>
  <c r="CW16" i="6"/>
  <c r="EE16" i="6"/>
  <c r="DW16" i="6"/>
  <c r="DX16" i="6"/>
  <c r="EB16" i="6"/>
  <c r="EA16" i="6"/>
  <c r="EC16" i="6"/>
  <c r="ED16" i="6"/>
  <c r="DY16" i="6"/>
  <c r="DU16" i="6"/>
  <c r="DZ16" i="6"/>
  <c r="DV16" i="6"/>
  <c r="DS16" i="6"/>
  <c r="DT16" i="6"/>
  <c r="DG43" i="6"/>
  <c r="EE43" i="6"/>
  <c r="EC43" i="6"/>
  <c r="DS43" i="6"/>
  <c r="DW43" i="6"/>
  <c r="DZ43" i="6"/>
  <c r="EA43" i="6"/>
  <c r="DY43" i="6"/>
  <c r="ED43" i="6"/>
  <c r="DU43" i="6"/>
  <c r="EB43" i="6"/>
  <c r="DV43" i="6"/>
  <c r="DT43" i="6"/>
  <c r="DX43" i="6"/>
  <c r="EE10" i="6"/>
  <c r="DW10" i="6"/>
  <c r="EA10" i="6"/>
  <c r="DU10" i="6"/>
  <c r="ED10" i="6"/>
  <c r="DY10" i="6"/>
  <c r="DX10" i="6"/>
  <c r="DZ10" i="6"/>
  <c r="DS10" i="6"/>
  <c r="DV10" i="6"/>
  <c r="EC10" i="6"/>
  <c r="EB10" i="6"/>
  <c r="DT10" i="6"/>
  <c r="EE62" i="6"/>
  <c r="ED62" i="6"/>
  <c r="EC62" i="6"/>
  <c r="DW62" i="6"/>
  <c r="DS62" i="6"/>
  <c r="DU62" i="6"/>
  <c r="DZ62" i="6"/>
  <c r="DY62" i="6"/>
  <c r="EB62" i="6"/>
  <c r="EA62" i="6"/>
  <c r="DX62" i="6"/>
  <c r="DV62" i="6"/>
  <c r="DT62" i="6"/>
  <c r="EE31" i="6"/>
  <c r="ED31" i="6"/>
  <c r="DY31" i="6"/>
  <c r="DW31" i="6"/>
  <c r="EA31" i="6"/>
  <c r="DU31" i="6"/>
  <c r="DX31" i="6"/>
  <c r="DV31" i="6"/>
  <c r="EC31" i="6"/>
  <c r="DT31" i="6"/>
  <c r="DZ31" i="6"/>
  <c r="DS31" i="6"/>
  <c r="EB31" i="6"/>
  <c r="EE68" i="6"/>
  <c r="EB68" i="6"/>
  <c r="DU68" i="6"/>
  <c r="DS68" i="6"/>
  <c r="EC68" i="6"/>
  <c r="DW68" i="6"/>
  <c r="EA68" i="6"/>
  <c r="DY68" i="6"/>
  <c r="DZ68" i="6"/>
  <c r="DT68" i="6"/>
  <c r="DX68" i="6"/>
  <c r="ED68" i="6"/>
  <c r="DV68" i="6"/>
  <c r="EE35" i="6"/>
  <c r="EB35" i="6"/>
  <c r="ED35" i="6"/>
  <c r="DU35" i="6"/>
  <c r="DZ35" i="6"/>
  <c r="EC35" i="6"/>
  <c r="DX35" i="6"/>
  <c r="DS35" i="6"/>
  <c r="DT35" i="6"/>
  <c r="DV35" i="6"/>
  <c r="DY35" i="6"/>
  <c r="DW35" i="6"/>
  <c r="EA35" i="6"/>
  <c r="EE73" i="6"/>
  <c r="DS73" i="6"/>
  <c r="EA73" i="6"/>
  <c r="DY73" i="6"/>
  <c r="EC73" i="6"/>
  <c r="ED73" i="6"/>
  <c r="EB73" i="6"/>
  <c r="DZ73" i="6"/>
  <c r="DX73" i="6"/>
  <c r="DU73" i="6"/>
  <c r="DT73" i="6"/>
  <c r="DW73" i="6"/>
  <c r="DV73" i="6"/>
  <c r="CW14" i="6"/>
  <c r="EE14" i="6"/>
  <c r="EC14" i="6"/>
  <c r="DZ14" i="6"/>
  <c r="EB14" i="6"/>
  <c r="DS14" i="6"/>
  <c r="DY14" i="6"/>
  <c r="DU14" i="6"/>
  <c r="ED14" i="6"/>
  <c r="DV14" i="6"/>
  <c r="DW14" i="6"/>
  <c r="DX14" i="6"/>
  <c r="DT14" i="6"/>
  <c r="EA14" i="6"/>
  <c r="DO23" i="6"/>
  <c r="EE23" i="6"/>
  <c r="EA23" i="6"/>
  <c r="DY23" i="6"/>
  <c r="DW23" i="6"/>
  <c r="EC23" i="6"/>
  <c r="ED23" i="6"/>
  <c r="EB23" i="6"/>
  <c r="DZ23" i="6"/>
  <c r="DV23" i="6"/>
  <c r="DS23" i="6"/>
  <c r="DX23" i="6"/>
  <c r="DU23" i="6"/>
  <c r="DT23" i="6"/>
  <c r="DQ41" i="6"/>
  <c r="EE41" i="6"/>
  <c r="ED41" i="6"/>
  <c r="EB41" i="6"/>
  <c r="EA41" i="6"/>
  <c r="DZ41" i="6"/>
  <c r="EC41" i="6"/>
  <c r="DU41" i="6"/>
  <c r="DY41" i="6"/>
  <c r="DS41" i="6"/>
  <c r="DW41" i="6"/>
  <c r="DT41" i="6"/>
  <c r="DV41" i="6"/>
  <c r="DX41" i="6"/>
  <c r="DH53" i="6"/>
  <c r="EE53" i="6"/>
  <c r="EB53" i="6"/>
  <c r="EC53" i="6"/>
  <c r="DX53" i="6"/>
  <c r="DU53" i="6"/>
  <c r="EA53" i="6"/>
  <c r="DW53" i="6"/>
  <c r="DZ53" i="6"/>
  <c r="DS53" i="6"/>
  <c r="ED53" i="6"/>
  <c r="DV53" i="6"/>
  <c r="DT53" i="6"/>
  <c r="DY53" i="6"/>
  <c r="DK66" i="6"/>
  <c r="EE66" i="6"/>
  <c r="EB66" i="6"/>
  <c r="DU66" i="6"/>
  <c r="EC66" i="6"/>
  <c r="EA66" i="6"/>
  <c r="ED66" i="6"/>
  <c r="DW66" i="6"/>
  <c r="DZ66" i="6"/>
  <c r="DT66" i="6"/>
  <c r="DY66" i="6"/>
  <c r="DS66" i="6"/>
  <c r="DX66" i="6"/>
  <c r="DV66" i="6"/>
  <c r="EE58" i="6"/>
  <c r="DX58" i="6"/>
  <c r="EC58" i="6"/>
  <c r="EB58" i="6"/>
  <c r="DW58" i="6"/>
  <c r="EA58" i="6"/>
  <c r="ED58" i="6"/>
  <c r="DY58" i="6"/>
  <c r="DZ58" i="6"/>
  <c r="DS58" i="6"/>
  <c r="DU58" i="6"/>
  <c r="DV58" i="6"/>
  <c r="DT58" i="6"/>
  <c r="EE13" i="6"/>
  <c r="DW13" i="6"/>
  <c r="ED13" i="6"/>
  <c r="EC13" i="6"/>
  <c r="DY13" i="6"/>
  <c r="DZ13" i="6"/>
  <c r="EB13" i="6"/>
  <c r="DT13" i="6"/>
  <c r="DU13" i="6"/>
  <c r="DS13" i="6"/>
  <c r="EA13" i="6"/>
  <c r="DX13" i="6"/>
  <c r="DV13" i="6"/>
  <c r="EE52" i="6"/>
  <c r="DW52" i="6"/>
  <c r="DU52" i="6"/>
  <c r="EB52" i="6"/>
  <c r="DY52" i="6"/>
  <c r="DX52" i="6"/>
  <c r="EC52" i="6"/>
  <c r="ED52" i="6"/>
  <c r="DS52" i="6"/>
  <c r="DZ52" i="6"/>
  <c r="EA52" i="6"/>
  <c r="DT52" i="6"/>
  <c r="DV52" i="6"/>
  <c r="EE8" i="6"/>
  <c r="DW8" i="6"/>
  <c r="EB8" i="6"/>
  <c r="DS8" i="6"/>
  <c r="DU8" i="6"/>
  <c r="DX8" i="6"/>
  <c r="ED8" i="6"/>
  <c r="EC8" i="6"/>
  <c r="DZ8" i="6"/>
  <c r="EA8" i="6"/>
  <c r="DT8" i="6"/>
  <c r="DY8" i="6"/>
  <c r="DV8" i="6"/>
  <c r="EE17" i="6"/>
  <c r="DW17" i="6"/>
  <c r="EC17" i="6"/>
  <c r="ED17" i="6"/>
  <c r="EB17" i="6"/>
  <c r="DZ17" i="6"/>
  <c r="DY17" i="6"/>
  <c r="DS17" i="6"/>
  <c r="EA17" i="6"/>
  <c r="DV17" i="6"/>
  <c r="DU17" i="6"/>
  <c r="DT17" i="6"/>
  <c r="DX17" i="6"/>
  <c r="EE30" i="6"/>
  <c r="EB30" i="6"/>
  <c r="DU30" i="6"/>
  <c r="DS30" i="6"/>
  <c r="DX30" i="6"/>
  <c r="ED30" i="6"/>
  <c r="DW30" i="6"/>
  <c r="DV30" i="6"/>
  <c r="EC30" i="6"/>
  <c r="DT30" i="6"/>
  <c r="DY30" i="6"/>
  <c r="EA30" i="6"/>
  <c r="DZ30" i="6"/>
  <c r="EE45" i="6"/>
  <c r="EB45" i="6"/>
  <c r="DX45" i="6"/>
  <c r="DW45" i="6"/>
  <c r="EC45" i="6"/>
  <c r="ED45" i="6"/>
  <c r="DU45" i="6"/>
  <c r="DY45" i="6"/>
  <c r="DZ45" i="6"/>
  <c r="DS45" i="6"/>
  <c r="EA45" i="6"/>
  <c r="DV45" i="6"/>
  <c r="DT45" i="6"/>
  <c r="EE59" i="6"/>
  <c r="DY59" i="6"/>
  <c r="DS59" i="6"/>
  <c r="DU59" i="6"/>
  <c r="DW59" i="6"/>
  <c r="EC59" i="6"/>
  <c r="ED59" i="6"/>
  <c r="DX59" i="6"/>
  <c r="EB59" i="6"/>
  <c r="DT59" i="6"/>
  <c r="DV59" i="6"/>
  <c r="EA59" i="6"/>
  <c r="DZ59" i="6"/>
  <c r="EE71" i="6"/>
  <c r="DW71" i="6"/>
  <c r="DY71" i="6"/>
  <c r="EC71" i="6"/>
  <c r="ED71" i="6"/>
  <c r="DX71" i="6"/>
  <c r="DV71" i="6"/>
  <c r="DZ71" i="6"/>
  <c r="EA71" i="6"/>
  <c r="EB71" i="6"/>
  <c r="DS71" i="6"/>
  <c r="DU71" i="6"/>
  <c r="DT71" i="6"/>
  <c r="W70" i="6"/>
  <c r="EE70" i="6"/>
  <c r="ED70" i="6"/>
  <c r="EC70" i="6"/>
  <c r="DW70" i="6"/>
  <c r="DZ70" i="6"/>
  <c r="DS70" i="6"/>
  <c r="EA70" i="6"/>
  <c r="DT70" i="6"/>
  <c r="EB70" i="6"/>
  <c r="DX70" i="6"/>
  <c r="DY70" i="6"/>
  <c r="DV70" i="6"/>
  <c r="DU70" i="6"/>
  <c r="EE74" i="6"/>
  <c r="EA74" i="6"/>
  <c r="EC74" i="6"/>
  <c r="ED74" i="6"/>
  <c r="DY74" i="6"/>
  <c r="DU74" i="6"/>
  <c r="DW74" i="6"/>
  <c r="EB74" i="6"/>
  <c r="DX74" i="6"/>
  <c r="DT74" i="6"/>
  <c r="DS74" i="6"/>
  <c r="DZ74" i="6"/>
  <c r="DV74" i="6"/>
  <c r="EE55" i="6"/>
  <c r="DY55" i="6"/>
  <c r="DW55" i="6"/>
  <c r="EB55" i="6"/>
  <c r="DZ55" i="6"/>
  <c r="EC55" i="6"/>
  <c r="DX55" i="6"/>
  <c r="DT55" i="6"/>
  <c r="EA55" i="6"/>
  <c r="DS55" i="6"/>
  <c r="DV55" i="6"/>
  <c r="ED55" i="6"/>
  <c r="DU55" i="6"/>
  <c r="DE72" i="6"/>
  <c r="CZ72" i="6"/>
  <c r="AH72" i="6"/>
  <c r="C71" i="5"/>
  <c r="DA72" i="6"/>
  <c r="Z71" i="5"/>
  <c r="I72" i="6"/>
  <c r="U72" i="6"/>
  <c r="AY72" i="6"/>
  <c r="P71" i="5"/>
  <c r="BN72" i="6"/>
  <c r="F72" i="6"/>
  <c r="DG72" i="6"/>
  <c r="DD72" i="6"/>
  <c r="CH72" i="6"/>
  <c r="Y72" i="6"/>
  <c r="CQ72" i="6"/>
  <c r="AG72" i="6"/>
  <c r="BO72" i="6"/>
  <c r="O72" i="6"/>
  <c r="BE72" i="6"/>
  <c r="W72" i="6"/>
  <c r="O71" i="5"/>
  <c r="E72" i="6"/>
  <c r="T71" i="5"/>
  <c r="M71" i="5"/>
  <c r="CK72" i="6"/>
  <c r="R71" i="5"/>
  <c r="CE72" i="6"/>
  <c r="CP72" i="6"/>
  <c r="DC72" i="6"/>
  <c r="CY72" i="6"/>
  <c r="F71" i="5"/>
  <c r="BZ72" i="6"/>
  <c r="AO72" i="6"/>
  <c r="AB71" i="5"/>
  <c r="M72" i="6"/>
  <c r="BY72" i="6"/>
  <c r="AB72" i="6"/>
  <c r="CA72" i="6"/>
  <c r="S71" i="5"/>
  <c r="DO72" i="6"/>
  <c r="AR72" i="6"/>
  <c r="H71" i="5"/>
  <c r="AT72" i="6"/>
  <c r="DF72" i="6"/>
  <c r="DB72" i="6"/>
  <c r="CX72" i="6"/>
  <c r="AA72" i="6"/>
  <c r="N71" i="5"/>
  <c r="AX72" i="6"/>
  <c r="BL72" i="6"/>
  <c r="Q72" i="6"/>
  <c r="BX72" i="6"/>
  <c r="CT72" i="6"/>
  <c r="U71" i="5"/>
  <c r="AQ72" i="6"/>
  <c r="AV72" i="6"/>
  <c r="AA71" i="5"/>
  <c r="G72" i="6"/>
  <c r="L71" i="5"/>
  <c r="BD72" i="6"/>
  <c r="AW72" i="6"/>
  <c r="C72" i="6"/>
  <c r="DM72" i="6"/>
  <c r="G71" i="5"/>
  <c r="D72" i="6"/>
  <c r="AI72" i="6"/>
  <c r="CV72" i="6"/>
  <c r="E71" i="5"/>
  <c r="AM72" i="6"/>
  <c r="D71" i="5"/>
  <c r="BA72" i="6"/>
  <c r="CD72" i="6"/>
  <c r="CU72" i="6"/>
  <c r="AD72" i="6"/>
  <c r="CG72" i="6"/>
  <c r="J72" i="6"/>
  <c r="CN72" i="6"/>
  <c r="K71" i="5"/>
  <c r="V71" i="5"/>
  <c r="CB72" i="6"/>
  <c r="H72" i="6"/>
  <c r="DK72" i="6"/>
  <c r="CS72" i="6"/>
  <c r="S72" i="6"/>
  <c r="BP72" i="6"/>
  <c r="BQ72" i="6"/>
  <c r="AJ72" i="6"/>
  <c r="BC72" i="6"/>
  <c r="Y71" i="5"/>
  <c r="P72" i="6"/>
  <c r="V72" i="6"/>
  <c r="BT72" i="6"/>
  <c r="DN72" i="6"/>
  <c r="AP72" i="6"/>
  <c r="L72" i="6"/>
  <c r="AK72" i="6"/>
  <c r="BU72" i="6"/>
  <c r="DR72" i="6"/>
  <c r="DQ72" i="6"/>
  <c r="BH72" i="6"/>
  <c r="CR72" i="6"/>
  <c r="Z72" i="6"/>
  <c r="R72" i="6"/>
  <c r="AU72" i="6"/>
  <c r="AE72" i="6"/>
  <c r="BJ72" i="6"/>
  <c r="AO70" i="6"/>
  <c r="R69" i="5"/>
  <c r="Z69" i="5"/>
  <c r="DK70" i="6"/>
  <c r="D69" i="5"/>
  <c r="DR70" i="6"/>
  <c r="CY70" i="6"/>
  <c r="CT70" i="6"/>
  <c r="AZ70" i="6"/>
  <c r="U69" i="5"/>
  <c r="BC70" i="6"/>
  <c r="R70" i="6"/>
  <c r="CD70" i="6"/>
  <c r="AG70" i="6"/>
  <c r="AB70" i="6"/>
  <c r="BA70" i="6"/>
  <c r="DJ70" i="6"/>
  <c r="AA70" i="6"/>
  <c r="BV70" i="6"/>
  <c r="BP70" i="6"/>
  <c r="BO70" i="6"/>
  <c r="DC70" i="6"/>
  <c r="K69" i="5"/>
  <c r="BX70" i="6"/>
  <c r="V69" i="5"/>
  <c r="M70" i="6"/>
  <c r="CU70" i="6"/>
  <c r="BJ70" i="6"/>
  <c r="X69" i="5"/>
  <c r="DE70" i="6"/>
  <c r="DB70" i="6"/>
  <c r="CX70" i="6"/>
  <c r="U70" i="6"/>
  <c r="DM70" i="6"/>
  <c r="CA70" i="6"/>
  <c r="BF70" i="6"/>
  <c r="BS70" i="6"/>
  <c r="BQ70" i="6"/>
  <c r="AN70" i="6"/>
  <c r="I69" i="5"/>
  <c r="BK70" i="6"/>
  <c r="W69" i="5"/>
  <c r="F69" i="5"/>
  <c r="AE70" i="6"/>
  <c r="F70" i="6"/>
  <c r="AY70" i="6"/>
  <c r="P69" i="5"/>
  <c r="AT70" i="6"/>
  <c r="AK70" i="6"/>
  <c r="C70" i="6"/>
  <c r="CV70" i="6"/>
  <c r="DL70" i="6"/>
  <c r="AH70" i="6"/>
  <c r="T69" i="5"/>
  <c r="BE70" i="6"/>
  <c r="N69" i="5"/>
  <c r="BI70" i="6"/>
  <c r="CG70" i="6"/>
  <c r="AI70" i="6"/>
  <c r="BW72" i="6"/>
  <c r="DF70" i="6"/>
  <c r="DA70" i="6"/>
  <c r="E69" i="5"/>
  <c r="BB70" i="6"/>
  <c r="AV70" i="6"/>
  <c r="G69" i="5"/>
  <c r="AX70" i="6"/>
  <c r="Y69" i="5"/>
  <c r="C69" i="5"/>
  <c r="CB70" i="6"/>
  <c r="CN70" i="6"/>
  <c r="BY70" i="6"/>
  <c r="AD70" i="6"/>
  <c r="CE70" i="6"/>
  <c r="CF70" i="6"/>
  <c r="AB69" i="5"/>
  <c r="Z70" i="6"/>
  <c r="CC70" i="6"/>
  <c r="AP70" i="6"/>
  <c r="J70" i="6"/>
  <c r="CP70" i="6"/>
  <c r="CW70" i="6"/>
  <c r="DO70" i="6"/>
  <c r="AC70" i="6"/>
  <c r="Q69" i="5"/>
  <c r="DP70" i="6"/>
  <c r="O69" i="5"/>
  <c r="E70" i="6"/>
  <c r="BW70" i="6"/>
  <c r="BM70" i="6"/>
  <c r="DD70" i="6"/>
  <c r="CZ70" i="6"/>
  <c r="S70" i="6"/>
  <c r="CJ70" i="6"/>
  <c r="L69" i="5"/>
  <c r="CS70" i="6"/>
  <c r="X70" i="6"/>
  <c r="AD69" i="5"/>
  <c r="BZ70" i="6"/>
  <c r="V70" i="6"/>
  <c r="DG70" i="6"/>
  <c r="N70" i="6"/>
  <c r="T70" i="6"/>
  <c r="AM70" i="6"/>
  <c r="AC69" i="5"/>
  <c r="CO70" i="6"/>
  <c r="BH70" i="6"/>
  <c r="BR70" i="6"/>
  <c r="CK70" i="6"/>
  <c r="AJ70" i="6"/>
  <c r="BG70" i="6"/>
  <c r="DI70" i="6"/>
  <c r="DQ70" i="6"/>
  <c r="AA69" i="5"/>
  <c r="BD70" i="6"/>
  <c r="CL70" i="6"/>
  <c r="Y70" i="6"/>
  <c r="CI70" i="6"/>
  <c r="S69" i="5"/>
  <c r="CI72" i="6"/>
  <c r="X71" i="5"/>
  <c r="BM72" i="6"/>
  <c r="DH72" i="6"/>
  <c r="X72" i="6"/>
  <c r="AS72" i="6"/>
  <c r="AL72" i="6"/>
  <c r="CF72" i="6"/>
  <c r="BR72" i="6"/>
  <c r="AF72" i="6"/>
  <c r="I71" i="5"/>
  <c r="BG72" i="6"/>
  <c r="CW72" i="6"/>
  <c r="BF72" i="6"/>
  <c r="AZ72" i="6"/>
  <c r="DI72" i="6"/>
  <c r="W71" i="5"/>
  <c r="K72" i="6"/>
  <c r="BS72" i="6"/>
  <c r="Q71" i="5"/>
  <c r="CM72" i="6"/>
  <c r="CO72" i="6"/>
  <c r="AD71" i="5"/>
  <c r="BB72" i="6"/>
  <c r="DJ72" i="6"/>
  <c r="AB74" i="5"/>
  <c r="AD74" i="5"/>
  <c r="AA74" i="5"/>
  <c r="AC74" i="5"/>
  <c r="DC66" i="6"/>
  <c r="AQ66" i="6"/>
  <c r="AU66" i="6"/>
  <c r="DL72" i="6"/>
  <c r="AC71" i="5"/>
  <c r="J71" i="5"/>
  <c r="CJ72" i="6"/>
  <c r="AC72" i="6"/>
  <c r="CL72" i="6"/>
  <c r="T72" i="6"/>
  <c r="BI72" i="6"/>
  <c r="BK72" i="6"/>
  <c r="CC72" i="6"/>
  <c r="AN72" i="6"/>
  <c r="N72" i="6"/>
  <c r="DP72" i="6"/>
  <c r="BA66" i="6"/>
  <c r="CY66" i="6"/>
  <c r="BF66" i="6"/>
  <c r="BU66" i="6"/>
  <c r="CH70" i="6"/>
  <c r="AR70" i="6"/>
  <c r="D70" i="6"/>
  <c r="AW70" i="6"/>
  <c r="H70" i="6"/>
  <c r="DR74" i="6"/>
  <c r="DN74" i="6"/>
  <c r="DJ74" i="6"/>
  <c r="CW74" i="6"/>
  <c r="O74" i="6"/>
  <c r="CN74" i="6"/>
  <c r="H74" i="6"/>
  <c r="CT74" i="6"/>
  <c r="J74" i="6"/>
  <c r="AQ74" i="6"/>
  <c r="S73" i="5"/>
  <c r="CK74" i="6"/>
  <c r="AP74" i="6"/>
  <c r="CB74" i="6"/>
  <c r="BD74" i="6"/>
  <c r="BX74" i="6"/>
  <c r="BY74" i="6"/>
  <c r="BO74" i="6"/>
  <c r="D74" i="6"/>
  <c r="Q74" i="6"/>
  <c r="M74" i="6"/>
  <c r="CQ74" i="6"/>
  <c r="BP74" i="6"/>
  <c r="D73" i="5"/>
  <c r="AB73" i="5"/>
  <c r="BI74" i="6"/>
  <c r="R73" i="5"/>
  <c r="AX74" i="6"/>
  <c r="AG74" i="6"/>
  <c r="BF74" i="6"/>
  <c r="V73" i="5"/>
  <c r="CH74" i="6"/>
  <c r="N73" i="5"/>
  <c r="AC74" i="6"/>
  <c r="K73" i="5"/>
  <c r="AV74" i="6"/>
  <c r="I74" i="6"/>
  <c r="AC73" i="5"/>
  <c r="AE74" i="6"/>
  <c r="AM74" i="6"/>
  <c r="CE74" i="6"/>
  <c r="T74" i="6"/>
  <c r="AD74" i="6"/>
  <c r="AL74" i="6"/>
  <c r="CL74" i="6"/>
  <c r="L73" i="5"/>
  <c r="Y73" i="5"/>
  <c r="AY74" i="6"/>
  <c r="AA73" i="5"/>
  <c r="BC74" i="6"/>
  <c r="AO74" i="6"/>
  <c r="F73" i="5"/>
  <c r="G73" i="5"/>
  <c r="CA74" i="6"/>
  <c r="DO74" i="6"/>
  <c r="BU74" i="6"/>
  <c r="M73" i="5"/>
  <c r="AJ74" i="6"/>
  <c r="N74" i="6"/>
  <c r="BJ74" i="6"/>
  <c r="AU74" i="6"/>
  <c r="BQ74" i="6"/>
  <c r="U74" i="6"/>
  <c r="CO74" i="6"/>
  <c r="AR74" i="6"/>
  <c r="S74" i="6"/>
  <c r="O73" i="5"/>
  <c r="R74" i="6"/>
  <c r="CR74" i="6"/>
  <c r="DQ74" i="6"/>
  <c r="DM74" i="6"/>
  <c r="DI74" i="6"/>
  <c r="CV74" i="6"/>
  <c r="CP74" i="6"/>
  <c r="BG74" i="6"/>
  <c r="BT74" i="6"/>
  <c r="CM74" i="6"/>
  <c r="BV74" i="6"/>
  <c r="X73" i="5"/>
  <c r="AF74" i="6"/>
  <c r="V74" i="6"/>
  <c r="BW74" i="6"/>
  <c r="H73" i="5"/>
  <c r="BB74" i="6"/>
  <c r="P74" i="6"/>
  <c r="Q73" i="5"/>
  <c r="CC74" i="6"/>
  <c r="BA74" i="6"/>
  <c r="AD73" i="5"/>
  <c r="CI74" i="6"/>
  <c r="BH74" i="6"/>
  <c r="BK74" i="6"/>
  <c r="AA74" i="6"/>
  <c r="L74" i="6"/>
  <c r="BL74" i="6"/>
  <c r="Y74" i="6"/>
  <c r="Z73" i="5"/>
  <c r="U73" i="5"/>
  <c r="AH74" i="6"/>
  <c r="DK74" i="6"/>
  <c r="BM74" i="6"/>
  <c r="I73" i="5"/>
  <c r="AK74" i="6"/>
  <c r="CD74" i="6"/>
  <c r="AN74" i="6"/>
  <c r="BR74" i="6"/>
  <c r="J73" i="5"/>
  <c r="Z74" i="6"/>
  <c r="DP74" i="6"/>
  <c r="DL74" i="6"/>
  <c r="DH74" i="6"/>
  <c r="CU74" i="6"/>
  <c r="W74" i="6"/>
  <c r="BE74" i="6"/>
  <c r="C74" i="6"/>
  <c r="AI74" i="6"/>
  <c r="AB74" i="6"/>
  <c r="AS74" i="6"/>
  <c r="CJ74" i="6"/>
  <c r="AW74" i="6"/>
  <c r="BN74" i="6"/>
  <c r="CG74" i="6"/>
  <c r="AT74" i="6"/>
  <c r="AZ74" i="6"/>
  <c r="BZ74" i="6"/>
  <c r="C73" i="5"/>
  <c r="P73" i="5"/>
  <c r="E74" i="6"/>
  <c r="X74" i="6"/>
  <c r="DG74" i="6"/>
  <c r="G74" i="6"/>
  <c r="T73" i="5"/>
  <c r="BS74" i="6"/>
  <c r="F74" i="6"/>
  <c r="CF74" i="6"/>
  <c r="K74" i="6"/>
  <c r="CS74" i="6"/>
  <c r="E73" i="5"/>
  <c r="W73" i="5"/>
  <c r="CX74" i="6"/>
  <c r="CY74" i="6"/>
  <c r="CZ74" i="6"/>
  <c r="DA74" i="6"/>
  <c r="DB74" i="6"/>
  <c r="DC74" i="6"/>
  <c r="DD74" i="6"/>
  <c r="DF74" i="6"/>
  <c r="DE74" i="6"/>
  <c r="CI66" i="6"/>
  <c r="AH66" i="6"/>
  <c r="AA65" i="5"/>
  <c r="AC65" i="5"/>
  <c r="AO66" i="6"/>
  <c r="AW66" i="6"/>
  <c r="DH66" i="6"/>
  <c r="AC66" i="6"/>
  <c r="O66" i="6"/>
  <c r="BZ66" i="6"/>
  <c r="M65" i="5"/>
  <c r="G66" i="6"/>
  <c r="DF66" i="6"/>
  <c r="DB66" i="6"/>
  <c r="CX66" i="6"/>
  <c r="CA66" i="6"/>
  <c r="CQ66" i="6"/>
  <c r="AT66" i="6"/>
  <c r="K65" i="5"/>
  <c r="Y66" i="6"/>
  <c r="R65" i="5"/>
  <c r="BL66" i="6"/>
  <c r="BQ66" i="6"/>
  <c r="P66" i="6"/>
  <c r="CJ66" i="6"/>
  <c r="W66" i="6"/>
  <c r="DL66" i="6"/>
  <c r="CL66" i="6"/>
  <c r="V65" i="5"/>
  <c r="BO66" i="6"/>
  <c r="AL66" i="6"/>
  <c r="Q66" i="6"/>
  <c r="BW66" i="6"/>
  <c r="DG66" i="6"/>
  <c r="BK66" i="6"/>
  <c r="CT66" i="6"/>
  <c r="DR66" i="6"/>
  <c r="AX66" i="6"/>
  <c r="AA66" i="6"/>
  <c r="BI66" i="6"/>
  <c r="DE66" i="6"/>
  <c r="DA66" i="6"/>
  <c r="AV66" i="6"/>
  <c r="AD66" i="6"/>
  <c r="BH66" i="6"/>
  <c r="BN66" i="6"/>
  <c r="Z65" i="5"/>
  <c r="AM66" i="6"/>
  <c r="I66" i="6"/>
  <c r="BP66" i="6"/>
  <c r="C65" i="5"/>
  <c r="BD66" i="6"/>
  <c r="X65" i="5"/>
  <c r="CU66" i="6"/>
  <c r="DM66" i="6"/>
  <c r="E65" i="5"/>
  <c r="F65" i="5"/>
  <c r="CB66" i="6"/>
  <c r="N65" i="5"/>
  <c r="D66" i="6"/>
  <c r="N66" i="6"/>
  <c r="L65" i="5"/>
  <c r="U66" i="6"/>
  <c r="C66" i="6"/>
  <c r="DD66" i="6"/>
  <c r="CZ66" i="6"/>
  <c r="W65" i="5"/>
  <c r="CH66" i="6"/>
  <c r="M66" i="6"/>
  <c r="CK66" i="6"/>
  <c r="CE66" i="6"/>
  <c r="AG66" i="6"/>
  <c r="AB65" i="5"/>
  <c r="E66" i="6"/>
  <c r="BX66" i="6"/>
  <c r="AN66" i="6"/>
  <c r="H66" i="6"/>
  <c r="CW66" i="6"/>
  <c r="DN66" i="6"/>
  <c r="G65" i="5"/>
  <c r="K66" i="6"/>
  <c r="BM66" i="6"/>
  <c r="D65" i="5"/>
  <c r="BR66" i="6"/>
  <c r="AI66" i="6"/>
  <c r="CF66" i="6"/>
  <c r="H65" i="5"/>
  <c r="L70" i="6"/>
  <c r="CQ70" i="6"/>
  <c r="Q70" i="6"/>
  <c r="AU70" i="6"/>
  <c r="BN70" i="6"/>
  <c r="AS70" i="6"/>
  <c r="M69" i="5"/>
  <c r="BU70" i="6"/>
  <c r="DH70" i="6"/>
  <c r="DN70" i="6"/>
  <c r="CR70" i="6"/>
  <c r="BL70" i="6"/>
  <c r="P70" i="6"/>
  <c r="O70" i="6"/>
  <c r="AL70" i="6"/>
  <c r="K70" i="6"/>
  <c r="I70" i="6"/>
  <c r="J69" i="5"/>
  <c r="H69" i="5"/>
  <c r="AQ70" i="6"/>
  <c r="BT70" i="6"/>
  <c r="DD63" i="6"/>
  <c r="E63" i="6"/>
  <c r="AG63" i="6"/>
  <c r="CZ63" i="6"/>
  <c r="AH63" i="6"/>
  <c r="P62" i="5"/>
  <c r="H63" i="6"/>
  <c r="L63" i="6"/>
  <c r="G70" i="6"/>
  <c r="AF70" i="6"/>
  <c r="CM70" i="6"/>
  <c r="BU63" i="6"/>
  <c r="N63" i="6"/>
  <c r="M63" i="6"/>
  <c r="CE63" i="6"/>
  <c r="AZ63" i="6"/>
  <c r="CP63" i="6"/>
  <c r="CJ63" i="6"/>
  <c r="CR66" i="6"/>
  <c r="AE66" i="6"/>
  <c r="AY66" i="6"/>
  <c r="P65" i="5"/>
  <c r="BJ66" i="6"/>
  <c r="AK66" i="6"/>
  <c r="BT66" i="6"/>
  <c r="CS66" i="6"/>
  <c r="X66" i="6"/>
  <c r="AD65" i="5"/>
  <c r="V66" i="6"/>
  <c r="CV66" i="6"/>
  <c r="DM71" i="6"/>
  <c r="DI71" i="6"/>
  <c r="CV71" i="6"/>
  <c r="C71" i="6"/>
  <c r="CT71" i="6"/>
  <c r="X70" i="5"/>
  <c r="AS71" i="6"/>
  <c r="AQ71" i="6"/>
  <c r="AW71" i="6"/>
  <c r="CG71" i="6"/>
  <c r="AT71" i="6"/>
  <c r="BD71" i="6"/>
  <c r="P71" i="6"/>
  <c r="Q70" i="5"/>
  <c r="BY71" i="6"/>
  <c r="BO71" i="6"/>
  <c r="P70" i="5"/>
  <c r="AD70" i="5"/>
  <c r="U71" i="6"/>
  <c r="CQ71" i="6"/>
  <c r="CO71" i="6"/>
  <c r="AA70" i="5"/>
  <c r="X71" i="6"/>
  <c r="F71" i="6"/>
  <c r="AX71" i="6"/>
  <c r="AE71" i="6"/>
  <c r="AD71" i="6"/>
  <c r="AL71" i="6"/>
  <c r="U70" i="5"/>
  <c r="AC71" i="6"/>
  <c r="K70" i="5"/>
  <c r="L70" i="5"/>
  <c r="DP71" i="6"/>
  <c r="M70" i="5"/>
  <c r="AB71" i="6"/>
  <c r="BW71" i="6"/>
  <c r="BZ71" i="6"/>
  <c r="BR71" i="6"/>
  <c r="CC71" i="6"/>
  <c r="BQ71" i="6"/>
  <c r="M71" i="6"/>
  <c r="Z71" i="6"/>
  <c r="AA71" i="6"/>
  <c r="L71" i="6"/>
  <c r="BI71" i="6"/>
  <c r="T71" i="6"/>
  <c r="W70" i="5"/>
  <c r="AH71" i="6"/>
  <c r="CR71" i="6"/>
  <c r="DR71" i="6"/>
  <c r="DQ71" i="6"/>
  <c r="DJ71" i="6"/>
  <c r="BU71" i="6"/>
  <c r="O71" i="6"/>
  <c r="BE71" i="6"/>
  <c r="BM71" i="6"/>
  <c r="CN71" i="6"/>
  <c r="CM71" i="6"/>
  <c r="I70" i="5"/>
  <c r="BV71" i="6"/>
  <c r="J71" i="6"/>
  <c r="AK71" i="6"/>
  <c r="AF71" i="6"/>
  <c r="V71" i="6"/>
  <c r="CK71" i="6"/>
  <c r="G71" i="6"/>
  <c r="H70" i="5"/>
  <c r="BJ71" i="6"/>
  <c r="BB71" i="6"/>
  <c r="BX71" i="6"/>
  <c r="J70" i="5"/>
  <c r="BH71" i="6"/>
  <c r="BK71" i="6"/>
  <c r="AR71" i="6"/>
  <c r="AC70" i="5"/>
  <c r="AG71" i="6"/>
  <c r="AM71" i="6"/>
  <c r="CE71" i="6"/>
  <c r="CH71" i="6"/>
  <c r="CU71" i="6"/>
  <c r="W71" i="6"/>
  <c r="CP71" i="6"/>
  <c r="C70" i="5"/>
  <c r="BS71" i="6"/>
  <c r="BP71" i="6"/>
  <c r="R70" i="5"/>
  <c r="CF71" i="6"/>
  <c r="CS71" i="6"/>
  <c r="R71" i="6"/>
  <c r="DO71" i="6"/>
  <c r="DN71" i="6"/>
  <c r="DK71" i="6"/>
  <c r="CW71" i="6"/>
  <c r="BG71" i="6"/>
  <c r="H71" i="6"/>
  <c r="AI71" i="6"/>
  <c r="AJ71" i="6"/>
  <c r="N71" i="6"/>
  <c r="S70" i="5"/>
  <c r="AP71" i="6"/>
  <c r="CB71" i="6"/>
  <c r="AN71" i="6"/>
  <c r="AZ71" i="6"/>
  <c r="AU71" i="6"/>
  <c r="T70" i="5"/>
  <c r="D71" i="6"/>
  <c r="Q71" i="6"/>
  <c r="Y70" i="5"/>
  <c r="E71" i="6"/>
  <c r="AY71" i="6"/>
  <c r="BL71" i="6"/>
  <c r="AB70" i="5"/>
  <c r="I71" i="6"/>
  <c r="BC71" i="6"/>
  <c r="AO71" i="6"/>
  <c r="S71" i="6"/>
  <c r="Y71" i="6"/>
  <c r="BF71" i="6"/>
  <c r="F70" i="5"/>
  <c r="O70" i="5"/>
  <c r="V70" i="5"/>
  <c r="N70" i="5"/>
  <c r="E70" i="5"/>
  <c r="CA71" i="6"/>
  <c r="AV71" i="6"/>
  <c r="DL71" i="6"/>
  <c r="DH71" i="6"/>
  <c r="DG71" i="6"/>
  <c r="BT71" i="6"/>
  <c r="CJ71" i="6"/>
  <c r="CD71" i="6"/>
  <c r="BN71" i="6"/>
  <c r="BA71" i="6"/>
  <c r="CI71" i="6"/>
  <c r="D70" i="5"/>
  <c r="K71" i="6"/>
  <c r="Z70" i="5"/>
  <c r="G70" i="5"/>
  <c r="CL71" i="6"/>
  <c r="CX71" i="6"/>
  <c r="CY71" i="6"/>
  <c r="CZ71" i="6"/>
  <c r="DA71" i="6"/>
  <c r="DB71" i="6"/>
  <c r="DC71" i="6"/>
  <c r="DD71" i="6"/>
  <c r="DE71" i="6"/>
  <c r="DF71" i="6"/>
  <c r="V63" i="6"/>
  <c r="X63" i="6"/>
  <c r="H62" i="5"/>
  <c r="DR63" i="6"/>
  <c r="AS66" i="6"/>
  <c r="U65" i="5"/>
  <c r="AR66" i="6"/>
  <c r="Y65" i="5"/>
  <c r="BY66" i="6"/>
  <c r="CG66" i="6"/>
  <c r="J66" i="6"/>
  <c r="BE66" i="6"/>
  <c r="O65" i="5"/>
  <c r="CO66" i="6"/>
  <c r="Q65" i="5"/>
  <c r="AJ66" i="6"/>
  <c r="DP66" i="6"/>
  <c r="AL63" i="6"/>
  <c r="BH63" i="6"/>
  <c r="CN63" i="6"/>
  <c r="R63" i="6"/>
  <c r="DC63" i="6"/>
  <c r="CY63" i="6"/>
  <c r="Q63" i="6"/>
  <c r="AK63" i="6"/>
  <c r="CU63" i="6"/>
  <c r="CL63" i="6"/>
  <c r="Y63" i="6"/>
  <c r="CO63" i="6"/>
  <c r="U63" i="6"/>
  <c r="BQ63" i="6"/>
  <c r="BB63" i="6"/>
  <c r="AP63" i="6"/>
  <c r="BV63" i="6"/>
  <c r="C63" i="6"/>
  <c r="DG63" i="6"/>
  <c r="L62" i="5"/>
  <c r="S63" i="6"/>
  <c r="D62" i="5"/>
  <c r="AS63" i="6"/>
  <c r="AV63" i="6"/>
  <c r="G62" i="5"/>
  <c r="K63" i="6"/>
  <c r="BO63" i="6"/>
  <c r="S62" i="5"/>
  <c r="W63" i="6"/>
  <c r="AE63" i="6"/>
  <c r="CF63" i="6"/>
  <c r="AU63" i="6"/>
  <c r="BG66" i="6"/>
  <c r="R66" i="6"/>
  <c r="S66" i="6"/>
  <c r="F66" i="6"/>
  <c r="BS66" i="6"/>
  <c r="J65" i="5"/>
  <c r="BB66" i="6"/>
  <c r="CD66" i="6"/>
  <c r="AB66" i="6"/>
  <c r="CP66" i="6"/>
  <c r="DP63" i="6"/>
  <c r="BF63" i="6"/>
  <c r="AT63" i="6"/>
  <c r="CR63" i="6"/>
  <c r="BS63" i="6"/>
  <c r="DE63" i="6"/>
  <c r="DB63" i="6"/>
  <c r="CX63" i="6"/>
  <c r="T62" i="5"/>
  <c r="X62" i="5"/>
  <c r="DN63" i="6"/>
  <c r="AD63" i="6"/>
  <c r="R62" i="5"/>
  <c r="AY63" i="6"/>
  <c r="Y62" i="5"/>
  <c r="BY63" i="6"/>
  <c r="CB63" i="6"/>
  <c r="BN63" i="6"/>
  <c r="CT63" i="6"/>
  <c r="BM63" i="6"/>
  <c r="DH63" i="6"/>
  <c r="CS63" i="6"/>
  <c r="BI63" i="6"/>
  <c r="D63" i="6"/>
  <c r="CW63" i="6"/>
  <c r="AC63" i="6"/>
  <c r="Z62" i="5"/>
  <c r="AX63" i="6"/>
  <c r="CC63" i="6"/>
  <c r="AF63" i="6"/>
  <c r="CV63" i="6"/>
  <c r="K62" i="5"/>
  <c r="AC62" i="5"/>
  <c r="BD63" i="6"/>
  <c r="DF63" i="6"/>
  <c r="DA63" i="6"/>
  <c r="AA63" i="6"/>
  <c r="C62" i="5"/>
  <c r="M62" i="5"/>
  <c r="DQ63" i="6"/>
  <c r="O62" i="5"/>
  <c r="BC63" i="6"/>
  <c r="BK63" i="6"/>
  <c r="AD62" i="5"/>
  <c r="BZ63" i="6"/>
  <c r="BJ63" i="6"/>
  <c r="CD63" i="6"/>
  <c r="AI63" i="6"/>
  <c r="O63" i="6"/>
  <c r="DK63" i="6"/>
  <c r="AM63" i="6"/>
  <c r="AB62" i="5"/>
  <c r="P63" i="6"/>
  <c r="DM63" i="6"/>
  <c r="U62" i="5"/>
  <c r="F62" i="5"/>
  <c r="BL63" i="6"/>
  <c r="AN63" i="6"/>
  <c r="AB63" i="6"/>
  <c r="DO63" i="6"/>
  <c r="N62" i="5"/>
  <c r="AA62" i="5"/>
  <c r="CC66" i="6"/>
  <c r="AZ66" i="6"/>
  <c r="S65" i="5"/>
  <c r="BV66" i="6"/>
  <c r="CN66" i="6"/>
  <c r="DJ66" i="6"/>
  <c r="T66" i="6"/>
  <c r="BC66" i="6"/>
  <c r="L66" i="6"/>
  <c r="Z66" i="6"/>
  <c r="T65" i="5"/>
  <c r="AP66" i="6"/>
  <c r="AF66" i="6"/>
  <c r="I65" i="5"/>
  <c r="DO66" i="6"/>
  <c r="Z56" i="6"/>
  <c r="J56" i="6"/>
  <c r="DR56" i="6"/>
  <c r="J62" i="5"/>
  <c r="BR63" i="6"/>
  <c r="BW63" i="6"/>
  <c r="J63" i="6"/>
  <c r="BE63" i="6"/>
  <c r="DI63" i="6"/>
  <c r="CA63" i="6"/>
  <c r="W62" i="5"/>
  <c r="CH63" i="6"/>
  <c r="I63" i="6"/>
  <c r="CQ63" i="6"/>
  <c r="AQ63" i="6"/>
  <c r="BA63" i="6"/>
  <c r="BX63" i="6"/>
  <c r="AW63" i="6"/>
  <c r="AJ63" i="6"/>
  <c r="BG63" i="6"/>
  <c r="DL63" i="6"/>
  <c r="T63" i="6"/>
  <c r="E62" i="5"/>
  <c r="AO63" i="6"/>
  <c r="F63" i="6"/>
  <c r="Z63" i="6"/>
  <c r="I62" i="5"/>
  <c r="CM66" i="6"/>
  <c r="DI66" i="6"/>
  <c r="DQ66" i="6"/>
  <c r="BC56" i="6"/>
  <c r="V62" i="5"/>
  <c r="AR63" i="6"/>
  <c r="BP63" i="6"/>
  <c r="CI63" i="6"/>
  <c r="CG63" i="6"/>
  <c r="CM63" i="6"/>
  <c r="DN67" i="6"/>
  <c r="DI67" i="6"/>
  <c r="BU67" i="6"/>
  <c r="BM67" i="6"/>
  <c r="BV67" i="6"/>
  <c r="AJ67" i="6"/>
  <c r="AK67" i="6"/>
  <c r="AQ67" i="6"/>
  <c r="S66" i="5"/>
  <c r="CD67" i="6"/>
  <c r="BN67" i="6"/>
  <c r="G67" i="6"/>
  <c r="AP67" i="6"/>
  <c r="AZ67" i="6"/>
  <c r="AU67" i="6"/>
  <c r="BZ67" i="6"/>
  <c r="BY67" i="6"/>
  <c r="BO67" i="6"/>
  <c r="D67" i="6"/>
  <c r="Q67" i="6"/>
  <c r="Y66" i="5"/>
  <c r="M67" i="6"/>
  <c r="BH67" i="6"/>
  <c r="BK67" i="6"/>
  <c r="BP67" i="6"/>
  <c r="AB66" i="5"/>
  <c r="BI67" i="6"/>
  <c r="BC67" i="6"/>
  <c r="AR67" i="6"/>
  <c r="R66" i="5"/>
  <c r="AX67" i="6"/>
  <c r="AG67" i="6"/>
  <c r="CH67" i="6"/>
  <c r="N66" i="5"/>
  <c r="U66" i="5"/>
  <c r="AC67" i="6"/>
  <c r="CL67" i="6"/>
  <c r="K66" i="5"/>
  <c r="AH67" i="6"/>
  <c r="CR67" i="6"/>
  <c r="L66" i="5"/>
  <c r="AV67" i="6"/>
  <c r="J66" i="5"/>
  <c r="S67" i="6"/>
  <c r="AM67" i="6"/>
  <c r="BF67" i="6"/>
  <c r="G66" i="5"/>
  <c r="CA67" i="6"/>
  <c r="BT67" i="6"/>
  <c r="X66" i="5"/>
  <c r="V67" i="6"/>
  <c r="CC67" i="6"/>
  <c r="E67" i="6"/>
  <c r="AC66" i="5"/>
  <c r="CS67" i="6"/>
  <c r="AL67" i="6"/>
  <c r="DQ67" i="6"/>
  <c r="DM67" i="6"/>
  <c r="DL67" i="6"/>
  <c r="DH67" i="6"/>
  <c r="CV67" i="6"/>
  <c r="O67" i="6"/>
  <c r="BG67" i="6"/>
  <c r="M66" i="5"/>
  <c r="I66" i="5"/>
  <c r="CT67" i="6"/>
  <c r="AB67" i="6"/>
  <c r="CJ67" i="6"/>
  <c r="BW67" i="6"/>
  <c r="H66" i="5"/>
  <c r="BJ67" i="6"/>
  <c r="CB67" i="6"/>
  <c r="BB67" i="6"/>
  <c r="AT67" i="6"/>
  <c r="BD67" i="6"/>
  <c r="P67" i="6"/>
  <c r="BR67" i="6"/>
  <c r="BQ67" i="6"/>
  <c r="BA67" i="6"/>
  <c r="T66" i="5"/>
  <c r="AD66" i="5"/>
  <c r="CI67" i="6"/>
  <c r="U67" i="6"/>
  <c r="AY67" i="6"/>
  <c r="BS67" i="6"/>
  <c r="AA67" i="6"/>
  <c r="BL67" i="6"/>
  <c r="CO67" i="6"/>
  <c r="D66" i="5"/>
  <c r="L67" i="6"/>
  <c r="X67" i="6"/>
  <c r="F67" i="6"/>
  <c r="I67" i="6"/>
  <c r="Y67" i="6"/>
  <c r="O66" i="5"/>
  <c r="V66" i="5"/>
  <c r="T67" i="6"/>
  <c r="E66" i="5"/>
  <c r="K67" i="6"/>
  <c r="Z66" i="5"/>
  <c r="AD67" i="6"/>
  <c r="W66" i="5"/>
  <c r="CN67" i="6"/>
  <c r="Q66" i="5"/>
  <c r="AE67" i="6"/>
  <c r="F66" i="5"/>
  <c r="DP67" i="6"/>
  <c r="DO67" i="6"/>
  <c r="DK67" i="6"/>
  <c r="DJ67" i="6"/>
  <c r="CW67" i="6"/>
  <c r="CU67" i="6"/>
  <c r="BE67" i="6"/>
  <c r="CP67" i="6"/>
  <c r="C67" i="6"/>
  <c r="H67" i="6"/>
  <c r="CM67" i="6"/>
  <c r="AI67" i="6"/>
  <c r="J67" i="6"/>
  <c r="AS67" i="6"/>
  <c r="AF67" i="6"/>
  <c r="N67" i="6"/>
  <c r="AW67" i="6"/>
  <c r="CK67" i="6"/>
  <c r="CG67" i="6"/>
  <c r="BX67" i="6"/>
  <c r="C66" i="5"/>
  <c r="Z67" i="6"/>
  <c r="AA66" i="5"/>
  <c r="CF67" i="6"/>
  <c r="AO67" i="6"/>
  <c r="CE67" i="6"/>
  <c r="DR67" i="6"/>
  <c r="DG67" i="6"/>
  <c r="W67" i="6"/>
  <c r="AN67" i="6"/>
  <c r="P66" i="5"/>
  <c r="CQ67" i="6"/>
  <c r="R67" i="6"/>
  <c r="CX67" i="6"/>
  <c r="CY67" i="6"/>
  <c r="CZ67" i="6"/>
  <c r="DA67" i="6"/>
  <c r="DB67" i="6"/>
  <c r="DC67" i="6"/>
  <c r="DD67" i="6"/>
  <c r="DE67" i="6"/>
  <c r="DF67" i="6"/>
  <c r="Q62" i="5"/>
  <c r="G63" i="6"/>
  <c r="DJ63" i="6"/>
  <c r="DD56" i="6"/>
  <c r="AE56" i="6"/>
  <c r="E61" i="6"/>
  <c r="CF61" i="6"/>
  <c r="I61" i="6"/>
  <c r="AE61" i="6"/>
  <c r="AS61" i="6"/>
  <c r="CS61" i="6"/>
  <c r="Q60" i="5"/>
  <c r="BS61" i="6"/>
  <c r="BK61" i="6"/>
  <c r="AP56" i="6"/>
  <c r="AW56" i="6"/>
  <c r="CZ61" i="6"/>
  <c r="AN61" i="6"/>
  <c r="DM61" i="6"/>
  <c r="CK63" i="6"/>
  <c r="DB53" i="6"/>
  <c r="CB61" i="6"/>
  <c r="CT61" i="6"/>
  <c r="AH61" i="6"/>
  <c r="CC61" i="6"/>
  <c r="DP61" i="6"/>
  <c r="BW61" i="6"/>
  <c r="DP65" i="6"/>
  <c r="DN65" i="6"/>
  <c r="DL65" i="6"/>
  <c r="CW65" i="6"/>
  <c r="W65" i="6"/>
  <c r="BT65" i="6"/>
  <c r="M64" i="5"/>
  <c r="CM65" i="6"/>
  <c r="CT65" i="6"/>
  <c r="AJ65" i="6"/>
  <c r="AQ65" i="6"/>
  <c r="AF65" i="6"/>
  <c r="CJ65" i="6"/>
  <c r="S64" i="5"/>
  <c r="CD65" i="6"/>
  <c r="BW65" i="6"/>
  <c r="BN65" i="6"/>
  <c r="AP65" i="6"/>
  <c r="AN65" i="6"/>
  <c r="AZ65" i="6"/>
  <c r="AU65" i="6"/>
  <c r="CQ65" i="6"/>
  <c r="AY65" i="6"/>
  <c r="BL65" i="6"/>
  <c r="AB64" i="5"/>
  <c r="I65" i="6"/>
  <c r="BC65" i="6"/>
  <c r="AO65" i="6"/>
  <c r="S65" i="6"/>
  <c r="AM65" i="6"/>
  <c r="Y65" i="6"/>
  <c r="CE65" i="6"/>
  <c r="F64" i="5"/>
  <c r="Z64" i="5"/>
  <c r="G64" i="5"/>
  <c r="AL65" i="6"/>
  <c r="U64" i="5"/>
  <c r="L64" i="5"/>
  <c r="DH65" i="6"/>
  <c r="DG65" i="6"/>
  <c r="BM65" i="6"/>
  <c r="H65" i="6"/>
  <c r="J65" i="6"/>
  <c r="AT65" i="6"/>
  <c r="BY65" i="6"/>
  <c r="AD64" i="5"/>
  <c r="Z65" i="6"/>
  <c r="AA65" i="6"/>
  <c r="BI65" i="6"/>
  <c r="AE65" i="6"/>
  <c r="O64" i="5"/>
  <c r="N64" i="5"/>
  <c r="W64" i="5"/>
  <c r="DQ65" i="6"/>
  <c r="N65" i="6"/>
  <c r="AW65" i="6"/>
  <c r="BJ65" i="6"/>
  <c r="BD65" i="6"/>
  <c r="D64" i="5"/>
  <c r="K65" i="6"/>
  <c r="R65" i="6"/>
  <c r="CR65" i="6"/>
  <c r="DM65" i="6"/>
  <c r="DK65" i="6"/>
  <c r="DI65" i="6"/>
  <c r="CU65" i="6"/>
  <c r="BU65" i="6"/>
  <c r="BE65" i="6"/>
  <c r="CN65" i="6"/>
  <c r="I64" i="5"/>
  <c r="AB65" i="6"/>
  <c r="X64" i="5"/>
  <c r="CK65" i="6"/>
  <c r="H64" i="5"/>
  <c r="P65" i="6"/>
  <c r="BX65" i="6"/>
  <c r="CC65" i="6"/>
  <c r="C64" i="5"/>
  <c r="BO65" i="6"/>
  <c r="BA65" i="6"/>
  <c r="D65" i="6"/>
  <c r="Q65" i="6"/>
  <c r="Y64" i="5"/>
  <c r="BH65" i="6"/>
  <c r="E65" i="6"/>
  <c r="BK65" i="6"/>
  <c r="BS65" i="6"/>
  <c r="BP65" i="6"/>
  <c r="L65" i="6"/>
  <c r="F65" i="6"/>
  <c r="AR65" i="6"/>
  <c r="AC64" i="5"/>
  <c r="AX65" i="6"/>
  <c r="AG65" i="6"/>
  <c r="BF65" i="6"/>
  <c r="AC65" i="6"/>
  <c r="K64" i="5"/>
  <c r="DO65" i="6"/>
  <c r="DJ65" i="6"/>
  <c r="CV65" i="6"/>
  <c r="CP65" i="6"/>
  <c r="C65" i="6"/>
  <c r="BV65" i="6"/>
  <c r="AS65" i="6"/>
  <c r="AK65" i="6"/>
  <c r="CB65" i="6"/>
  <c r="BZ65" i="6"/>
  <c r="BR65" i="6"/>
  <c r="P64" i="5"/>
  <c r="T64" i="5"/>
  <c r="CI65" i="6"/>
  <c r="X65" i="6"/>
  <c r="R64" i="5"/>
  <c r="V64" i="5"/>
  <c r="T65" i="6"/>
  <c r="CH65" i="6"/>
  <c r="CL65" i="6"/>
  <c r="CA65" i="6"/>
  <c r="AH65" i="6"/>
  <c r="DR65" i="6"/>
  <c r="O65" i="6"/>
  <c r="BG65" i="6"/>
  <c r="AI65" i="6"/>
  <c r="V65" i="6"/>
  <c r="G65" i="6"/>
  <c r="CG65" i="6"/>
  <c r="BB65" i="6"/>
  <c r="Q64" i="5"/>
  <c r="BQ65" i="6"/>
  <c r="J64" i="5"/>
  <c r="U65" i="6"/>
  <c r="M65" i="6"/>
  <c r="CO65" i="6"/>
  <c r="AA64" i="5"/>
  <c r="CF65" i="6"/>
  <c r="CS65" i="6"/>
  <c r="AD65" i="6"/>
  <c r="E64" i="5"/>
  <c r="AV65" i="6"/>
  <c r="CX65" i="6"/>
  <c r="CY65" i="6"/>
  <c r="CZ65" i="6"/>
  <c r="DA65" i="6"/>
  <c r="DB65" i="6"/>
  <c r="DC65" i="6"/>
  <c r="DD65" i="6"/>
  <c r="DF65" i="6"/>
  <c r="DE65" i="6"/>
  <c r="AB52" i="5"/>
  <c r="CY56" i="6"/>
  <c r="DP56" i="6"/>
  <c r="O56" i="6"/>
  <c r="DD61" i="6"/>
  <c r="DQ61" i="6"/>
  <c r="CU61" i="6"/>
  <c r="CL61" i="6"/>
  <c r="G61" i="6"/>
  <c r="U60" i="5"/>
  <c r="AB61" i="6"/>
  <c r="BR56" i="6"/>
  <c r="S56" i="6"/>
  <c r="I56" i="6"/>
  <c r="DC56" i="6"/>
  <c r="L55" i="5"/>
  <c r="BS56" i="6"/>
  <c r="G56" i="6"/>
  <c r="BU56" i="6"/>
  <c r="CR56" i="6"/>
  <c r="BI56" i="6"/>
  <c r="U56" i="6"/>
  <c r="CJ56" i="6"/>
  <c r="CU56" i="6"/>
  <c r="R56" i="6"/>
  <c r="N56" i="6"/>
  <c r="CA56" i="6"/>
  <c r="F56" i="6"/>
  <c r="BA56" i="6"/>
  <c r="C56" i="6"/>
  <c r="AD56" i="6"/>
  <c r="CO56" i="6"/>
  <c r="BV56" i="6"/>
  <c r="X60" i="5"/>
  <c r="BL61" i="6"/>
  <c r="AL61" i="6"/>
  <c r="J60" i="5"/>
  <c r="BU61" i="6"/>
  <c r="AV56" i="6"/>
  <c r="AD55" i="5"/>
  <c r="X55" i="5"/>
  <c r="AH56" i="6"/>
  <c r="BW56" i="6"/>
  <c r="DA56" i="6"/>
  <c r="CL56" i="6"/>
  <c r="BH56" i="6"/>
  <c r="AF56" i="6"/>
  <c r="W56" i="6"/>
  <c r="E55" i="5"/>
  <c r="AA55" i="5"/>
  <c r="Q55" i="5"/>
  <c r="AB56" i="6"/>
  <c r="DG56" i="6"/>
  <c r="AA56" i="6"/>
  <c r="AK56" i="6"/>
  <c r="U55" i="5"/>
  <c r="BL56" i="6"/>
  <c r="CC56" i="6"/>
  <c r="DJ56" i="6"/>
  <c r="V55" i="5"/>
  <c r="T55" i="5"/>
  <c r="DH56" i="6"/>
  <c r="AG61" i="6"/>
  <c r="AB60" i="5"/>
  <c r="AD60" i="5"/>
  <c r="BE61" i="6"/>
  <c r="BV61" i="6"/>
  <c r="Y61" i="6"/>
  <c r="BZ61" i="6"/>
  <c r="DF56" i="6"/>
  <c r="CZ56" i="6"/>
  <c r="Z55" i="5"/>
  <c r="BJ56" i="6"/>
  <c r="AS56" i="6"/>
  <c r="DK56" i="6"/>
  <c r="BF56" i="6"/>
  <c r="AY56" i="6"/>
  <c r="BB56" i="6"/>
  <c r="M55" i="5"/>
  <c r="DN56" i="6"/>
  <c r="Y55" i="5"/>
  <c r="I55" i="5"/>
  <c r="Y56" i="6"/>
  <c r="Q56" i="6"/>
  <c r="AN56" i="6"/>
  <c r="AR56" i="6"/>
  <c r="AO56" i="6"/>
  <c r="AU56" i="6"/>
  <c r="S55" i="5"/>
  <c r="AI56" i="6"/>
  <c r="CP56" i="6"/>
  <c r="DL56" i="6"/>
  <c r="AL56" i="6"/>
  <c r="BP56" i="6"/>
  <c r="P56" i="6"/>
  <c r="CT56" i="6"/>
  <c r="W55" i="5"/>
  <c r="CE56" i="6"/>
  <c r="AX56" i="6"/>
  <c r="M56" i="6"/>
  <c r="D56" i="6"/>
  <c r="BY56" i="6"/>
  <c r="CM56" i="6"/>
  <c r="K55" i="5"/>
  <c r="N55" i="5"/>
  <c r="AM56" i="6"/>
  <c r="D55" i="5"/>
  <c r="C55" i="5"/>
  <c r="CD56" i="6"/>
  <c r="DA61" i="6"/>
  <c r="AU61" i="6"/>
  <c r="BI61" i="6"/>
  <c r="AK61" i="6"/>
  <c r="AD61" i="6"/>
  <c r="AQ61" i="6"/>
  <c r="R60" i="5"/>
  <c r="V60" i="5"/>
  <c r="Q61" i="6"/>
  <c r="BJ61" i="6"/>
  <c r="BT61" i="6"/>
  <c r="CH61" i="6"/>
  <c r="AJ61" i="6"/>
  <c r="AC61" i="6"/>
  <c r="BF61" i="6"/>
  <c r="BP61" i="6"/>
  <c r="BR61" i="6"/>
  <c r="AF61" i="6"/>
  <c r="CN53" i="6"/>
  <c r="DE56" i="6"/>
  <c r="DB56" i="6"/>
  <c r="CX56" i="6"/>
  <c r="T56" i="6"/>
  <c r="BD56" i="6"/>
  <c r="BN56" i="6"/>
  <c r="BG56" i="6"/>
  <c r="DO56" i="6"/>
  <c r="CH56" i="6"/>
  <c r="X56" i="6"/>
  <c r="E56" i="6"/>
  <c r="CB56" i="6"/>
  <c r="AJ56" i="6"/>
  <c r="BE56" i="6"/>
  <c r="CV56" i="6"/>
  <c r="DQ56" i="6"/>
  <c r="O55" i="5"/>
  <c r="P55" i="5"/>
  <c r="AQ56" i="6"/>
  <c r="DI56" i="6"/>
  <c r="AC56" i="6"/>
  <c r="AG56" i="6"/>
  <c r="AB55" i="5"/>
  <c r="J55" i="5"/>
  <c r="BO56" i="6"/>
  <c r="CG56" i="6"/>
  <c r="BT56" i="6"/>
  <c r="AT56" i="6"/>
  <c r="CS56" i="6"/>
  <c r="AC55" i="5"/>
  <c r="CI56" i="6"/>
  <c r="AZ56" i="6"/>
  <c r="H56" i="6"/>
  <c r="DF61" i="6"/>
  <c r="AM61" i="6"/>
  <c r="CV61" i="6"/>
  <c r="BY61" i="6"/>
  <c r="BG61" i="6"/>
  <c r="P60" i="5"/>
  <c r="DK61" i="6"/>
  <c r="CA61" i="6"/>
  <c r="X61" i="6"/>
  <c r="BO61" i="6"/>
  <c r="CJ61" i="6"/>
  <c r="DL61" i="6"/>
  <c r="AC60" i="5"/>
  <c r="BM61" i="6"/>
  <c r="E60" i="5"/>
  <c r="BC61" i="6"/>
  <c r="Y60" i="5"/>
  <c r="AP61" i="6"/>
  <c r="O61" i="6"/>
  <c r="CX53" i="6"/>
  <c r="AX53" i="6"/>
  <c r="DC61" i="6"/>
  <c r="CY61" i="6"/>
  <c r="D60" i="5"/>
  <c r="BN61" i="6"/>
  <c r="F60" i="5"/>
  <c r="BH61" i="6"/>
  <c r="AZ61" i="6"/>
  <c r="CM61" i="6"/>
  <c r="CW61" i="6"/>
  <c r="L61" i="6"/>
  <c r="H60" i="5"/>
  <c r="DI61" i="6"/>
  <c r="N60" i="5"/>
  <c r="AA60" i="5"/>
  <c r="G60" i="5"/>
  <c r="AR61" i="6"/>
  <c r="AY61" i="6"/>
  <c r="T60" i="5"/>
  <c r="BD61" i="6"/>
  <c r="S60" i="5"/>
  <c r="J61" i="6"/>
  <c r="CP61" i="6"/>
  <c r="DN61" i="6"/>
  <c r="Z60" i="5"/>
  <c r="CQ61" i="6"/>
  <c r="AI61" i="6"/>
  <c r="L60" i="5"/>
  <c r="CR61" i="6"/>
  <c r="R61" i="6"/>
  <c r="S61" i="6"/>
  <c r="CO61" i="6"/>
  <c r="M61" i="6"/>
  <c r="D61" i="6"/>
  <c r="P61" i="6"/>
  <c r="CD61" i="6"/>
  <c r="I60" i="5"/>
  <c r="DG61" i="6"/>
  <c r="AS53" i="6"/>
  <c r="K56" i="6"/>
  <c r="R55" i="5"/>
  <c r="BK56" i="6"/>
  <c r="BX56" i="6"/>
  <c r="CK56" i="6"/>
  <c r="BM56" i="6"/>
  <c r="DE61" i="6"/>
  <c r="DB61" i="6"/>
  <c r="CX61" i="6"/>
  <c r="BX61" i="6"/>
  <c r="W61" i="6"/>
  <c r="CE61" i="6"/>
  <c r="BQ61" i="6"/>
  <c r="CK61" i="6"/>
  <c r="CN61" i="6"/>
  <c r="DO61" i="6"/>
  <c r="Z61" i="6"/>
  <c r="AW61" i="6"/>
  <c r="DJ61" i="6"/>
  <c r="AO61" i="6"/>
  <c r="AV61" i="6"/>
  <c r="T61" i="6"/>
  <c r="F61" i="6"/>
  <c r="CI61" i="6"/>
  <c r="BA61" i="6"/>
  <c r="BB61" i="6"/>
  <c r="N61" i="6"/>
  <c r="C61" i="6"/>
  <c r="DH61" i="6"/>
  <c r="DR61" i="6"/>
  <c r="K61" i="6"/>
  <c r="CG61" i="6"/>
  <c r="M60" i="5"/>
  <c r="K60" i="5"/>
  <c r="W60" i="5"/>
  <c r="O60" i="5"/>
  <c r="AX61" i="6"/>
  <c r="AA61" i="6"/>
  <c r="U61" i="6"/>
  <c r="C60" i="5"/>
  <c r="AT61" i="6"/>
  <c r="V61" i="6"/>
  <c r="DP62" i="6"/>
  <c r="DN62" i="6"/>
  <c r="DJ62" i="6"/>
  <c r="DI62" i="6"/>
  <c r="CV62" i="6"/>
  <c r="O62" i="6"/>
  <c r="BT62" i="6"/>
  <c r="I61" i="5"/>
  <c r="CT62" i="6"/>
  <c r="BV62" i="6"/>
  <c r="X61" i="5"/>
  <c r="CD62" i="6"/>
  <c r="CK62" i="6"/>
  <c r="BW62" i="6"/>
  <c r="CG62" i="6"/>
  <c r="CB62" i="6"/>
  <c r="BB62" i="6"/>
  <c r="AN62" i="6"/>
  <c r="P62" i="6"/>
  <c r="BX62" i="6"/>
  <c r="CC62" i="6"/>
  <c r="T61" i="5"/>
  <c r="CI62" i="6"/>
  <c r="U62" i="6"/>
  <c r="M62" i="6"/>
  <c r="Z62" i="6"/>
  <c r="BP62" i="6"/>
  <c r="AA62" i="6"/>
  <c r="BL62" i="6"/>
  <c r="AA61" i="5"/>
  <c r="X62" i="6"/>
  <c r="BI62" i="6"/>
  <c r="R61" i="5"/>
  <c r="AE62" i="6"/>
  <c r="Y62" i="6"/>
  <c r="CE62" i="6"/>
  <c r="O61" i="5"/>
  <c r="CS62" i="6"/>
  <c r="E61" i="5"/>
  <c r="L61" i="5"/>
  <c r="AV62" i="6"/>
  <c r="DR62" i="6"/>
  <c r="DM62" i="6"/>
  <c r="DK62" i="6"/>
  <c r="CP62" i="6"/>
  <c r="H62" i="6"/>
  <c r="AW62" i="6"/>
  <c r="G62" i="6"/>
  <c r="AZ62" i="6"/>
  <c r="Q61" i="5"/>
  <c r="C61" i="5"/>
  <c r="AD61" i="5"/>
  <c r="F62" i="6"/>
  <c r="K62" i="6"/>
  <c r="Z61" i="5"/>
  <c r="DQ62" i="6"/>
  <c r="DL62" i="6"/>
  <c r="DG62" i="6"/>
  <c r="CU62" i="6"/>
  <c r="BG62" i="6"/>
  <c r="BE62" i="6"/>
  <c r="C62" i="6"/>
  <c r="AI62" i="6"/>
  <c r="J62" i="6"/>
  <c r="AQ62" i="6"/>
  <c r="S61" i="5"/>
  <c r="AP62" i="6"/>
  <c r="BD62" i="6"/>
  <c r="AU62" i="6"/>
  <c r="BY62" i="6"/>
  <c r="BA62" i="6"/>
  <c r="Q62" i="6"/>
  <c r="Y61" i="5"/>
  <c r="CQ62" i="6"/>
  <c r="BK62" i="6"/>
  <c r="BS62" i="6"/>
  <c r="CO62" i="6"/>
  <c r="AB61" i="5"/>
  <c r="AO62" i="6"/>
  <c r="F61" i="5"/>
  <c r="R62" i="6"/>
  <c r="U61" i="5"/>
  <c r="CA62" i="6"/>
  <c r="AH62" i="6"/>
  <c r="AF62" i="6"/>
  <c r="BN62" i="6"/>
  <c r="H61" i="5"/>
  <c r="BO62" i="6"/>
  <c r="D62" i="6"/>
  <c r="BC62" i="6"/>
  <c r="AC61" i="5"/>
  <c r="CF62" i="6"/>
  <c r="AX62" i="6"/>
  <c r="S62" i="6"/>
  <c r="AM62" i="6"/>
  <c r="T62" i="6"/>
  <c r="DO62" i="6"/>
  <c r="DH62" i="6"/>
  <c r="BU62" i="6"/>
  <c r="M61" i="5"/>
  <c r="CM62" i="6"/>
  <c r="AS62" i="6"/>
  <c r="N62" i="6"/>
  <c r="V62" i="6"/>
  <c r="AT62" i="6"/>
  <c r="BR62" i="6"/>
  <c r="BQ62" i="6"/>
  <c r="P61" i="5"/>
  <c r="J61" i="5"/>
  <c r="BH62" i="6"/>
  <c r="E62" i="6"/>
  <c r="AY62" i="6"/>
  <c r="L62" i="6"/>
  <c r="I62" i="6"/>
  <c r="BF62" i="6"/>
  <c r="CH62" i="6"/>
  <c r="AD62" i="6"/>
  <c r="N61" i="5"/>
  <c r="AL62" i="6"/>
  <c r="AC62" i="6"/>
  <c r="CL62" i="6"/>
  <c r="K61" i="5"/>
  <c r="CR62" i="6"/>
  <c r="CW62" i="6"/>
  <c r="W62" i="6"/>
  <c r="BM62" i="6"/>
  <c r="CN62" i="6"/>
  <c r="AB62" i="6"/>
  <c r="AJ62" i="6"/>
  <c r="AK62" i="6"/>
  <c r="CJ62" i="6"/>
  <c r="BJ62" i="6"/>
  <c r="BZ62" i="6"/>
  <c r="D61" i="5"/>
  <c r="AR62" i="6"/>
  <c r="AG62" i="6"/>
  <c r="V61" i="5"/>
  <c r="G61" i="5"/>
  <c r="W61" i="5"/>
  <c r="CX62" i="6"/>
  <c r="CY62" i="6"/>
  <c r="CZ62" i="6"/>
  <c r="DA62" i="6"/>
  <c r="DB62" i="6"/>
  <c r="DC62" i="6"/>
  <c r="DD62" i="6"/>
  <c r="DE62" i="6"/>
  <c r="DF62" i="6"/>
  <c r="BH53" i="6"/>
  <c r="CF53" i="6"/>
  <c r="CT53" i="6"/>
  <c r="P52" i="5"/>
  <c r="BL53" i="6"/>
  <c r="DK53" i="6"/>
  <c r="CN56" i="6"/>
  <c r="BQ56" i="6"/>
  <c r="G55" i="5"/>
  <c r="F55" i="5"/>
  <c r="CF56" i="6"/>
  <c r="L56" i="6"/>
  <c r="CQ56" i="6"/>
  <c r="BZ56" i="6"/>
  <c r="H55" i="5"/>
  <c r="V56" i="6"/>
  <c r="CW56" i="6"/>
  <c r="DR53" i="6"/>
  <c r="BR53" i="6"/>
  <c r="DL53" i="6"/>
  <c r="BB53" i="6"/>
  <c r="Z53" i="6"/>
  <c r="AV53" i="6"/>
  <c r="DF53" i="6"/>
  <c r="CO53" i="6"/>
  <c r="AP53" i="6"/>
  <c r="G52" i="5"/>
  <c r="U52" i="5"/>
  <c r="BD53" i="6"/>
  <c r="F53" i="6"/>
  <c r="DE53" i="6"/>
  <c r="H52" i="5"/>
  <c r="CI53" i="6"/>
  <c r="BZ53" i="6"/>
  <c r="I52" i="5"/>
  <c r="DM53" i="6"/>
  <c r="AR53" i="6"/>
  <c r="BN53" i="6"/>
  <c r="AC53" i="6"/>
  <c r="J52" i="5"/>
  <c r="AT53" i="6"/>
  <c r="DO53" i="6"/>
  <c r="L53" i="6"/>
  <c r="DD53" i="6"/>
  <c r="CZ53" i="6"/>
  <c r="DP53" i="6"/>
  <c r="CH53" i="6"/>
  <c r="AY53" i="6"/>
  <c r="Q53" i="6"/>
  <c r="BQ53" i="6"/>
  <c r="BX53" i="6"/>
  <c r="AW53" i="6"/>
  <c r="AI53" i="6"/>
  <c r="W53" i="6"/>
  <c r="DN53" i="6"/>
  <c r="Z52" i="5"/>
  <c r="I53" i="6"/>
  <c r="AD52" i="5"/>
  <c r="CU53" i="6"/>
  <c r="AD53" i="6"/>
  <c r="V52" i="5"/>
  <c r="D52" i="5"/>
  <c r="D53" i="6"/>
  <c r="AQ53" i="6"/>
  <c r="BG53" i="6"/>
  <c r="BA53" i="6"/>
  <c r="CE53" i="6"/>
  <c r="BW53" i="6"/>
  <c r="AQ59" i="6"/>
  <c r="DJ59" i="6"/>
  <c r="DM59" i="6"/>
  <c r="DN59" i="6"/>
  <c r="W58" i="5"/>
  <c r="AB58" i="5"/>
  <c r="CI59" i="6"/>
  <c r="AN59" i="6"/>
  <c r="AW59" i="6"/>
  <c r="CM59" i="6"/>
  <c r="AV59" i="6"/>
  <c r="X59" i="6"/>
  <c r="U58" i="5"/>
  <c r="CC59" i="6"/>
  <c r="CW59" i="6"/>
  <c r="T59" i="6"/>
  <c r="Q58" i="5"/>
  <c r="BJ59" i="6"/>
  <c r="AF59" i="6"/>
  <c r="AO59" i="6"/>
  <c r="CG59" i="6"/>
  <c r="AE59" i="6"/>
  <c r="BT59" i="6"/>
  <c r="BR59" i="6"/>
  <c r="U59" i="6"/>
  <c r="CU59" i="6"/>
  <c r="AL59" i="6"/>
  <c r="BD59" i="6"/>
  <c r="BS59" i="6"/>
  <c r="AU59" i="6"/>
  <c r="CS59" i="6"/>
  <c r="Z58" i="5"/>
  <c r="AD58" i="5"/>
  <c r="E58" i="5"/>
  <c r="M58" i="5"/>
  <c r="AG59" i="6"/>
  <c r="DL59" i="6"/>
  <c r="S59" i="6"/>
  <c r="I59" i="6"/>
  <c r="CB59" i="6"/>
  <c r="BA59" i="6"/>
  <c r="AZ59" i="6"/>
  <c r="BM59" i="6"/>
  <c r="V59" i="6"/>
  <c r="AA59" i="6"/>
  <c r="D58" i="5"/>
  <c r="K58" i="5"/>
  <c r="DR59" i="6"/>
  <c r="DO59" i="6"/>
  <c r="DG59" i="6"/>
  <c r="L58" i="5"/>
  <c r="AP59" i="6"/>
  <c r="C59" i="6"/>
  <c r="F58" i="5"/>
  <c r="M59" i="6"/>
  <c r="R58" i="5"/>
  <c r="CJ59" i="6"/>
  <c r="Y59" i="6"/>
  <c r="J59" i="6"/>
  <c r="E59" i="6"/>
  <c r="BL59" i="6"/>
  <c r="H58" i="5"/>
  <c r="CP59" i="6"/>
  <c r="BZ59" i="6"/>
  <c r="CA59" i="6"/>
  <c r="CV59" i="6"/>
  <c r="G59" i="6"/>
  <c r="AK59" i="6"/>
  <c r="CR59" i="6"/>
  <c r="AR59" i="6"/>
  <c r="Q59" i="6"/>
  <c r="O59" i="6"/>
  <c r="CQ59" i="6"/>
  <c r="BQ59" i="6"/>
  <c r="BK59" i="6"/>
  <c r="BI59" i="6"/>
  <c r="CE59" i="6"/>
  <c r="O58" i="5"/>
  <c r="P58" i="5"/>
  <c r="N58" i="5"/>
  <c r="W59" i="6"/>
  <c r="AD59" i="6"/>
  <c r="DQ59" i="6"/>
  <c r="BP59" i="6"/>
  <c r="T58" i="5"/>
  <c r="F59" i="6"/>
  <c r="AT59" i="6"/>
  <c r="AM59" i="6"/>
  <c r="BY59" i="6"/>
  <c r="AJ59" i="6"/>
  <c r="AI59" i="6"/>
  <c r="Y58" i="5"/>
  <c r="K59" i="6"/>
  <c r="DK59" i="6"/>
  <c r="DP59" i="6"/>
  <c r="DH59" i="6"/>
  <c r="BV59" i="6"/>
  <c r="AB59" i="6"/>
  <c r="CN59" i="6"/>
  <c r="G58" i="5"/>
  <c r="BG59" i="6"/>
  <c r="X58" i="5"/>
  <c r="R59" i="6"/>
  <c r="V58" i="5"/>
  <c r="BF59" i="6"/>
  <c r="CD59" i="6"/>
  <c r="BX59" i="6"/>
  <c r="J58" i="5"/>
  <c r="BN59" i="6"/>
  <c r="D59" i="6"/>
  <c r="CK59" i="6"/>
  <c r="BO59" i="6"/>
  <c r="BW59" i="6"/>
  <c r="CT59" i="6"/>
  <c r="CF59" i="6"/>
  <c r="Z59" i="6"/>
  <c r="AC59" i="6"/>
  <c r="BB59" i="6"/>
  <c r="AX59" i="6"/>
  <c r="CO59" i="6"/>
  <c r="BC59" i="6"/>
  <c r="H59" i="6"/>
  <c r="AS59" i="6"/>
  <c r="AC58" i="5"/>
  <c r="I58" i="5"/>
  <c r="S58" i="5"/>
  <c r="N59" i="6"/>
  <c r="CX59" i="6"/>
  <c r="DI59" i="6"/>
  <c r="CL59" i="6"/>
  <c r="AY59" i="6"/>
  <c r="BE59" i="6"/>
  <c r="L59" i="6"/>
  <c r="CH59" i="6"/>
  <c r="C58" i="5"/>
  <c r="AH59" i="6"/>
  <c r="BH59" i="6"/>
  <c r="BU59" i="6"/>
  <c r="P59" i="6"/>
  <c r="AA58" i="5"/>
  <c r="CY59" i="6"/>
  <c r="CZ59" i="6"/>
  <c r="DA59" i="6"/>
  <c r="DB59" i="6"/>
  <c r="DC59" i="6"/>
  <c r="DD59" i="6"/>
  <c r="DF59" i="6"/>
  <c r="DE59" i="6"/>
  <c r="DA53" i="6"/>
  <c r="CL53" i="6"/>
  <c r="BS53" i="6"/>
  <c r="BO53" i="6"/>
  <c r="CK53" i="6"/>
  <c r="O53" i="6"/>
  <c r="CS53" i="6"/>
  <c r="E53" i="6"/>
  <c r="R53" i="6"/>
  <c r="AC52" i="5"/>
  <c r="H53" i="6"/>
  <c r="W52" i="5"/>
  <c r="DC53" i="6"/>
  <c r="CY53" i="6"/>
  <c r="DQ53" i="6"/>
  <c r="T53" i="6"/>
  <c r="BK53" i="6"/>
  <c r="T52" i="5"/>
  <c r="CC53" i="6"/>
  <c r="AZ53" i="6"/>
  <c r="AK53" i="6"/>
  <c r="C53" i="6"/>
  <c r="CV53" i="6"/>
  <c r="CR53" i="6"/>
  <c r="F52" i="5"/>
  <c r="AA52" i="5"/>
  <c r="Q52" i="5"/>
  <c r="DG53" i="6"/>
  <c r="Y53" i="6"/>
  <c r="S53" i="6"/>
  <c r="BP53" i="6"/>
  <c r="C52" i="5"/>
  <c r="AB53" i="6"/>
  <c r="BU53" i="6"/>
  <c r="BY53" i="6"/>
  <c r="K53" i="6"/>
  <c r="CJ53" i="6"/>
  <c r="DE49" i="6"/>
  <c r="N52" i="5"/>
  <c r="AE53" i="6"/>
  <c r="AM53" i="6"/>
  <c r="X53" i="6"/>
  <c r="U53" i="6"/>
  <c r="AU53" i="6"/>
  <c r="X52" i="5"/>
  <c r="BT53" i="6"/>
  <c r="CW53" i="6"/>
  <c r="AO53" i="6"/>
  <c r="CG53" i="6"/>
  <c r="CA53" i="6"/>
  <c r="AG53" i="6"/>
  <c r="P53" i="6"/>
  <c r="BV53" i="6"/>
  <c r="BM53" i="6"/>
  <c r="DI53" i="6"/>
  <c r="CQ53" i="6"/>
  <c r="AH53" i="6"/>
  <c r="AL53" i="6"/>
  <c r="BI53" i="6"/>
  <c r="AN53" i="6"/>
  <c r="C47" i="5"/>
  <c r="DB49" i="6"/>
  <c r="AA48" i="5"/>
  <c r="BV49" i="6"/>
  <c r="DJ49" i="6"/>
  <c r="T48" i="5"/>
  <c r="CP53" i="6"/>
  <c r="DJ53" i="6"/>
  <c r="AA53" i="6"/>
  <c r="CB53" i="6"/>
  <c r="K52" i="5"/>
  <c r="O52" i="5"/>
  <c r="R52" i="5"/>
  <c r="Y52" i="5"/>
  <c r="CD53" i="6"/>
  <c r="CM53" i="6"/>
  <c r="CX49" i="6"/>
  <c r="Z49" i="6"/>
  <c r="CN49" i="6"/>
  <c r="BH49" i="6"/>
  <c r="DI49" i="6"/>
  <c r="N53" i="6"/>
  <c r="V48" i="5"/>
  <c r="H48" i="5"/>
  <c r="K48" i="5"/>
  <c r="AS49" i="6"/>
  <c r="J48" i="5"/>
  <c r="H47" i="5"/>
  <c r="O47" i="5"/>
  <c r="O49" i="6"/>
  <c r="AB48" i="5"/>
  <c r="AC49" i="6"/>
  <c r="AR49" i="6"/>
  <c r="CC49" i="6"/>
  <c r="CM49" i="6"/>
  <c r="DF49" i="6"/>
  <c r="DA49" i="6"/>
  <c r="E48" i="5"/>
  <c r="BM49" i="6"/>
  <c r="O48" i="5"/>
  <c r="BL49" i="6"/>
  <c r="E49" i="6"/>
  <c r="P48" i="5"/>
  <c r="BW49" i="6"/>
  <c r="M48" i="5"/>
  <c r="BG49" i="6"/>
  <c r="F47" i="5"/>
  <c r="G47" i="5"/>
  <c r="DQ49" i="6"/>
  <c r="AZ49" i="6"/>
  <c r="N47" i="5"/>
  <c r="U48" i="5"/>
  <c r="C48" i="5"/>
  <c r="CV49" i="6"/>
  <c r="DO49" i="6"/>
  <c r="BK49" i="6"/>
  <c r="AL49" i="6"/>
  <c r="X49" i="6"/>
  <c r="BY49" i="6"/>
  <c r="R47" i="5"/>
  <c r="L52" i="5"/>
  <c r="E52" i="5"/>
  <c r="BF53" i="6"/>
  <c r="BC53" i="6"/>
  <c r="M53" i="6"/>
  <c r="BJ53" i="6"/>
  <c r="V53" i="6"/>
  <c r="AF53" i="6"/>
  <c r="M52" i="5"/>
  <c r="DD49" i="6"/>
  <c r="CZ49" i="6"/>
  <c r="AD48" i="5"/>
  <c r="AA47" i="5"/>
  <c r="R48" i="5"/>
  <c r="AA49" i="6"/>
  <c r="Y48" i="5"/>
  <c r="BO49" i="6"/>
  <c r="X48" i="5"/>
  <c r="C49" i="6"/>
  <c r="BU49" i="6"/>
  <c r="J47" i="5"/>
  <c r="Q47" i="5"/>
  <c r="CA49" i="6"/>
  <c r="CP49" i="6"/>
  <c r="K47" i="5"/>
  <c r="Y49" i="6"/>
  <c r="CG49" i="6"/>
  <c r="I47" i="5"/>
  <c r="F48" i="5"/>
  <c r="S48" i="5"/>
  <c r="AO49" i="6"/>
  <c r="CQ49" i="6"/>
  <c r="CB49" i="6"/>
  <c r="DK49" i="6"/>
  <c r="G53" i="6"/>
  <c r="S52" i="5"/>
  <c r="J53" i="6"/>
  <c r="DC49" i="6"/>
  <c r="CY49" i="6"/>
  <c r="D49" i="6"/>
  <c r="W48" i="5"/>
  <c r="BI49" i="6"/>
  <c r="AY49" i="6"/>
  <c r="CI49" i="6"/>
  <c r="AU49" i="6"/>
  <c r="J49" i="6"/>
  <c r="BT49" i="6"/>
  <c r="CW49" i="6"/>
  <c r="W47" i="5"/>
  <c r="DG49" i="6"/>
  <c r="BS49" i="6"/>
  <c r="D47" i="5"/>
  <c r="CR49" i="6"/>
  <c r="AM49" i="6"/>
  <c r="AK49" i="6"/>
  <c r="E47" i="5"/>
  <c r="CE49" i="6"/>
  <c r="CT49" i="6"/>
  <c r="AE49" i="6"/>
  <c r="M49" i="6"/>
  <c r="N49" i="6"/>
  <c r="AZ47" i="6"/>
  <c r="CY47" i="6"/>
  <c r="AC47" i="6"/>
  <c r="V49" i="6"/>
  <c r="L47" i="5"/>
  <c r="AJ53" i="6"/>
  <c r="BE53" i="6"/>
  <c r="S47" i="6"/>
  <c r="W46" i="5"/>
  <c r="CU47" i="6"/>
  <c r="AN49" i="6"/>
  <c r="AI49" i="6"/>
  <c r="X47" i="5"/>
  <c r="R49" i="6"/>
  <c r="S49" i="6"/>
  <c r="BX49" i="6"/>
  <c r="AJ49" i="6"/>
  <c r="Z47" i="5"/>
  <c r="M47" i="5"/>
  <c r="G48" i="5"/>
  <c r="BF49" i="6"/>
  <c r="AP49" i="6"/>
  <c r="Y47" i="5"/>
  <c r="AD49" i="6"/>
  <c r="CF49" i="6"/>
  <c r="L49" i="6"/>
  <c r="Q49" i="6"/>
  <c r="BZ49" i="6"/>
  <c r="G49" i="6"/>
  <c r="CJ49" i="6"/>
  <c r="W49" i="6"/>
  <c r="T47" i="5"/>
  <c r="DL49" i="6"/>
  <c r="DR54" i="6"/>
  <c r="DO54" i="6"/>
  <c r="DL54" i="6"/>
  <c r="DI54" i="6"/>
  <c r="CW54" i="6"/>
  <c r="BU54" i="6"/>
  <c r="O54" i="6"/>
  <c r="BE54" i="6"/>
  <c r="CN54" i="6"/>
  <c r="M53" i="5"/>
  <c r="CM54" i="6"/>
  <c r="AI54" i="6"/>
  <c r="AB54" i="6"/>
  <c r="AS54" i="6"/>
  <c r="AF54" i="6"/>
  <c r="V54" i="6"/>
  <c r="G54" i="6"/>
  <c r="AP54" i="6"/>
  <c r="CB54" i="6"/>
  <c r="AN54" i="6"/>
  <c r="Q53" i="5"/>
  <c r="BZ54" i="6"/>
  <c r="BR54" i="6"/>
  <c r="BO54" i="6"/>
  <c r="P53" i="5"/>
  <c r="T53" i="5"/>
  <c r="CI54" i="6"/>
  <c r="AA54" i="6"/>
  <c r="CO54" i="6"/>
  <c r="D53" i="5"/>
  <c r="L54" i="6"/>
  <c r="AB53" i="5"/>
  <c r="BI54" i="6"/>
  <c r="BC54" i="6"/>
  <c r="AG54" i="6"/>
  <c r="BF54" i="6"/>
  <c r="CE54" i="6"/>
  <c r="F53" i="5"/>
  <c r="V53" i="5"/>
  <c r="Z53" i="5"/>
  <c r="N53" i="5"/>
  <c r="CL54" i="6"/>
  <c r="W53" i="5"/>
  <c r="L53" i="5"/>
  <c r="CR54" i="6"/>
  <c r="AV54" i="6"/>
  <c r="AD54" i="6"/>
  <c r="DK54" i="6"/>
  <c r="AK54" i="6"/>
  <c r="AQ54" i="6"/>
  <c r="H53" i="5"/>
  <c r="AT54" i="6"/>
  <c r="BY54" i="6"/>
  <c r="X54" i="6"/>
  <c r="G53" i="5"/>
  <c r="U53" i="5"/>
  <c r="K53" i="5"/>
  <c r="DP54" i="6"/>
  <c r="DM54" i="6"/>
  <c r="DG54" i="6"/>
  <c r="BG54" i="6"/>
  <c r="CP54" i="6"/>
  <c r="BT54" i="6"/>
  <c r="J54" i="6"/>
  <c r="AW54" i="6"/>
  <c r="BN54" i="6"/>
  <c r="BJ54" i="6"/>
  <c r="P54" i="6"/>
  <c r="AZ54" i="6"/>
  <c r="BX54" i="6"/>
  <c r="BA54" i="6"/>
  <c r="Q54" i="6"/>
  <c r="U54" i="6"/>
  <c r="M54" i="6"/>
  <c r="E54" i="6"/>
  <c r="Z54" i="6"/>
  <c r="AY54" i="6"/>
  <c r="BS54" i="6"/>
  <c r="F54" i="6"/>
  <c r="I54" i="6"/>
  <c r="AR54" i="6"/>
  <c r="AC53" i="5"/>
  <c r="CF54" i="6"/>
  <c r="AX54" i="6"/>
  <c r="AE54" i="6"/>
  <c r="S54" i="6"/>
  <c r="Y54" i="6"/>
  <c r="O53" i="5"/>
  <c r="CS54" i="6"/>
  <c r="AL54" i="6"/>
  <c r="E53" i="5"/>
  <c r="CA54" i="6"/>
  <c r="T54" i="6"/>
  <c r="CH54" i="6"/>
  <c r="R54" i="6"/>
  <c r="H54" i="6"/>
  <c r="CT54" i="6"/>
  <c r="C53" i="5"/>
  <c r="CQ54" i="6"/>
  <c r="BP54" i="6"/>
  <c r="AO54" i="6"/>
  <c r="AC54" i="6"/>
  <c r="AH54" i="6"/>
  <c r="DQ54" i="6"/>
  <c r="CV54" i="6"/>
  <c r="CU54" i="6"/>
  <c r="W54" i="6"/>
  <c r="BM54" i="6"/>
  <c r="C54" i="6"/>
  <c r="I53" i="5"/>
  <c r="X53" i="5"/>
  <c r="CJ54" i="6"/>
  <c r="N54" i="6"/>
  <c r="S53" i="5"/>
  <c r="CD54" i="6"/>
  <c r="BW54" i="6"/>
  <c r="CG54" i="6"/>
  <c r="BB54" i="6"/>
  <c r="BD54" i="6"/>
  <c r="AU54" i="6"/>
  <c r="CC54" i="6"/>
  <c r="D54" i="6"/>
  <c r="AD53" i="5"/>
  <c r="J53" i="5"/>
  <c r="BK54" i="6"/>
  <c r="AA53" i="5"/>
  <c r="R53" i="5"/>
  <c r="K54" i="6"/>
  <c r="DN54" i="6"/>
  <c r="DJ54" i="6"/>
  <c r="DH54" i="6"/>
  <c r="BV54" i="6"/>
  <c r="AJ54" i="6"/>
  <c r="CK54" i="6"/>
  <c r="BQ54" i="6"/>
  <c r="Y53" i="5"/>
  <c r="BH54" i="6"/>
  <c r="BL54" i="6"/>
  <c r="AM54" i="6"/>
  <c r="CX54" i="6"/>
  <c r="CY54" i="6"/>
  <c r="CZ54" i="6"/>
  <c r="DA54" i="6"/>
  <c r="DB54" i="6"/>
  <c r="DC54" i="6"/>
  <c r="DD54" i="6"/>
  <c r="DE54" i="6"/>
  <c r="DF54" i="6"/>
  <c r="N48" i="5"/>
  <c r="AT49" i="6"/>
  <c r="P47" i="5"/>
  <c r="AH49" i="6"/>
  <c r="Z48" i="5"/>
  <c r="U49" i="6"/>
  <c r="P49" i="6"/>
  <c r="I48" i="5"/>
  <c r="AD47" i="5"/>
  <c r="DH49" i="6"/>
  <c r="CH49" i="6"/>
  <c r="I49" i="6"/>
  <c r="CK49" i="6"/>
  <c r="DN49" i="6"/>
  <c r="AG49" i="6"/>
  <c r="AC48" i="5"/>
  <c r="CO49" i="6"/>
  <c r="BQ49" i="6"/>
  <c r="BD49" i="6"/>
  <c r="CD49" i="6"/>
  <c r="AQ49" i="6"/>
  <c r="CU49" i="6"/>
  <c r="AB47" i="5"/>
  <c r="DR49" i="6"/>
  <c r="BX47" i="6"/>
  <c r="AJ47" i="6"/>
  <c r="AI47" i="6"/>
  <c r="DM47" i="6"/>
  <c r="AD46" i="5"/>
  <c r="CO47" i="6"/>
  <c r="CW47" i="6"/>
  <c r="AA46" i="5"/>
  <c r="W47" i="6"/>
  <c r="AF47" i="6"/>
  <c r="AG47" i="6"/>
  <c r="F46" i="5"/>
  <c r="U46" i="5"/>
  <c r="DF43" i="6"/>
  <c r="AB46" i="5"/>
  <c r="CQ47" i="6"/>
  <c r="CX47" i="6"/>
  <c r="U47" i="6"/>
  <c r="CE43" i="6"/>
  <c r="DC47" i="6"/>
  <c r="DO47" i="6"/>
  <c r="BS47" i="6"/>
  <c r="DQ47" i="6"/>
  <c r="AP47" i="6"/>
  <c r="CS47" i="6"/>
  <c r="BI47" i="6"/>
  <c r="BL47" i="6"/>
  <c r="O47" i="6"/>
  <c r="BZ47" i="6"/>
  <c r="K46" i="5"/>
  <c r="AR47" i="6"/>
  <c r="BT47" i="6"/>
  <c r="N47" i="6"/>
  <c r="V47" i="6"/>
  <c r="R46" i="5"/>
  <c r="BD47" i="6"/>
  <c r="CK47" i="6"/>
  <c r="BA47" i="6"/>
  <c r="DG47" i="6"/>
  <c r="DD47" i="6"/>
  <c r="DH47" i="6"/>
  <c r="AC46" i="5"/>
  <c r="DN47" i="6"/>
  <c r="CZ47" i="6"/>
  <c r="K47" i="6"/>
  <c r="AW47" i="6"/>
  <c r="CG47" i="6"/>
  <c r="N46" i="5"/>
  <c r="BC47" i="6"/>
  <c r="P46" i="5"/>
  <c r="Q47" i="6"/>
  <c r="BG47" i="6"/>
  <c r="AS47" i="6"/>
  <c r="CM47" i="6"/>
  <c r="D46" i="5"/>
  <c r="CC47" i="6"/>
  <c r="P47" i="6"/>
  <c r="BR47" i="6"/>
  <c r="AV49" i="6"/>
  <c r="CL49" i="6"/>
  <c r="K49" i="6"/>
  <c r="D48" i="5"/>
  <c r="Q48" i="5"/>
  <c r="BN49" i="6"/>
  <c r="H49" i="6"/>
  <c r="AC47" i="5"/>
  <c r="S47" i="5"/>
  <c r="DM49" i="6"/>
  <c r="CS49" i="6"/>
  <c r="BC49" i="6"/>
  <c r="BJ49" i="6"/>
  <c r="AB49" i="6"/>
  <c r="L48" i="5"/>
  <c r="T49" i="6"/>
  <c r="AX49" i="6"/>
  <c r="F49" i="6"/>
  <c r="BP49" i="6"/>
  <c r="BA49" i="6"/>
  <c r="BR49" i="6"/>
  <c r="BB49" i="6"/>
  <c r="AW49" i="6"/>
  <c r="AF49" i="6"/>
  <c r="BE49" i="6"/>
  <c r="V47" i="5"/>
  <c r="U47" i="5"/>
  <c r="CF47" i="6"/>
  <c r="BP47" i="6"/>
  <c r="CO43" i="6"/>
  <c r="Y46" i="5"/>
  <c r="AE47" i="6"/>
  <c r="CH41" i="6"/>
  <c r="CX43" i="6"/>
  <c r="AN43" i="6"/>
  <c r="DF47" i="6"/>
  <c r="DB47" i="6"/>
  <c r="S46" i="5"/>
  <c r="AQ47" i="6"/>
  <c r="E46" i="5"/>
  <c r="BU47" i="6"/>
  <c r="AK47" i="6"/>
  <c r="DI47" i="6"/>
  <c r="CB47" i="6"/>
  <c r="O46" i="5"/>
  <c r="C46" i="5"/>
  <c r="C47" i="6"/>
  <c r="AU47" i="6"/>
  <c r="CE47" i="6"/>
  <c r="G47" i="6"/>
  <c r="CR47" i="6"/>
  <c r="F47" i="6"/>
  <c r="CT47" i="6"/>
  <c r="BB47" i="6"/>
  <c r="BM47" i="6"/>
  <c r="T46" i="5"/>
  <c r="CA47" i="6"/>
  <c r="G46" i="5"/>
  <c r="L46" i="5"/>
  <c r="AX47" i="6"/>
  <c r="AB47" i="6"/>
  <c r="E47" i="6"/>
  <c r="BW47" i="6"/>
  <c r="DL47" i="6"/>
  <c r="H47" i="6"/>
  <c r="Y47" i="6"/>
  <c r="AM47" i="6"/>
  <c r="CI47" i="6"/>
  <c r="BH47" i="6"/>
  <c r="DL51" i="6"/>
  <c r="DJ51" i="6"/>
  <c r="DH51" i="6"/>
  <c r="DG51" i="6"/>
  <c r="CP51" i="6"/>
  <c r="CM51" i="6"/>
  <c r="BV51" i="6"/>
  <c r="AB51" i="6"/>
  <c r="CD51" i="6"/>
  <c r="CK51" i="6"/>
  <c r="BW51" i="6"/>
  <c r="BN51" i="6"/>
  <c r="CG51" i="6"/>
  <c r="AZ51" i="6"/>
  <c r="BX51" i="6"/>
  <c r="BO51" i="6"/>
  <c r="BA51" i="6"/>
  <c r="T50" i="5"/>
  <c r="BK51" i="6"/>
  <c r="BP51" i="6"/>
  <c r="AA50" i="5"/>
  <c r="X51" i="6"/>
  <c r="F51" i="6"/>
  <c r="BI51" i="6"/>
  <c r="I51" i="6"/>
  <c r="AX51" i="6"/>
  <c r="Y51" i="6"/>
  <c r="K51" i="6"/>
  <c r="F50" i="5"/>
  <c r="O50" i="5"/>
  <c r="V50" i="5"/>
  <c r="G50" i="5"/>
  <c r="DP51" i="6"/>
  <c r="DN51" i="6"/>
  <c r="CU51" i="6"/>
  <c r="BG51" i="6"/>
  <c r="CN51" i="6"/>
  <c r="C51" i="6"/>
  <c r="AI51" i="6"/>
  <c r="AJ51" i="6"/>
  <c r="X50" i="5"/>
  <c r="AK51" i="6"/>
  <c r="CJ51" i="6"/>
  <c r="AW51" i="6"/>
  <c r="G51" i="6"/>
  <c r="AP51" i="6"/>
  <c r="H50" i="5"/>
  <c r="BJ51" i="6"/>
  <c r="AT51" i="6"/>
  <c r="P51" i="6"/>
  <c r="BQ51" i="6"/>
  <c r="AD50" i="5"/>
  <c r="Y50" i="5"/>
  <c r="U51" i="6"/>
  <c r="BH51" i="6"/>
  <c r="Z51" i="6"/>
  <c r="BS51" i="6"/>
  <c r="D50" i="5"/>
  <c r="L51" i="6"/>
  <c r="CF51" i="6"/>
  <c r="AM51" i="6"/>
  <c r="CE51" i="6"/>
  <c r="CS51" i="6"/>
  <c r="AH51" i="6"/>
  <c r="AV51" i="6"/>
  <c r="O51" i="6"/>
  <c r="BE51" i="6"/>
  <c r="BM51" i="6"/>
  <c r="BT51" i="6"/>
  <c r="H51" i="6"/>
  <c r="J51" i="6"/>
  <c r="S50" i="5"/>
  <c r="BZ51" i="6"/>
  <c r="BY51" i="6"/>
  <c r="C50" i="5"/>
  <c r="M51" i="6"/>
  <c r="AB50" i="5"/>
  <c r="BC51" i="6"/>
  <c r="R50" i="5"/>
  <c r="AC50" i="5"/>
  <c r="AG51" i="6"/>
  <c r="T51" i="6"/>
  <c r="DO51" i="6"/>
  <c r="DK51" i="6"/>
  <c r="DI51" i="6"/>
  <c r="CW51" i="6"/>
  <c r="BU51" i="6"/>
  <c r="M50" i="5"/>
  <c r="I50" i="5"/>
  <c r="CT51" i="6"/>
  <c r="AQ51" i="6"/>
  <c r="AF51" i="6"/>
  <c r="N51" i="6"/>
  <c r="V51" i="6"/>
  <c r="CB51" i="6"/>
  <c r="AN51" i="6"/>
  <c r="AU51" i="6"/>
  <c r="Q50" i="5"/>
  <c r="BR51" i="6"/>
  <c r="CC51" i="6"/>
  <c r="P50" i="5"/>
  <c r="J50" i="5"/>
  <c r="CI51" i="6"/>
  <c r="E51" i="6"/>
  <c r="AY51" i="6"/>
  <c r="CO51" i="6"/>
  <c r="AR51" i="6"/>
  <c r="AE51" i="6"/>
  <c r="S51" i="6"/>
  <c r="Z50" i="5"/>
  <c r="R51" i="6"/>
  <c r="U50" i="5"/>
  <c r="E50" i="5"/>
  <c r="CL51" i="6"/>
  <c r="CA51" i="6"/>
  <c r="W50" i="5"/>
  <c r="DR51" i="6"/>
  <c r="DQ51" i="6"/>
  <c r="DM51" i="6"/>
  <c r="CV51" i="6"/>
  <c r="W51" i="6"/>
  <c r="AS51" i="6"/>
  <c r="BB51" i="6"/>
  <c r="BD51" i="6"/>
  <c r="D51" i="6"/>
  <c r="Q51" i="6"/>
  <c r="CQ51" i="6"/>
  <c r="AA51" i="6"/>
  <c r="BL51" i="6"/>
  <c r="AO51" i="6"/>
  <c r="BF51" i="6"/>
  <c r="AD51" i="6"/>
  <c r="K50" i="5"/>
  <c r="L50" i="5"/>
  <c r="CR51" i="6"/>
  <c r="CH51" i="6"/>
  <c r="N50" i="5"/>
  <c r="AL51" i="6"/>
  <c r="AC51" i="6"/>
  <c r="CX51" i="6"/>
  <c r="CY51" i="6"/>
  <c r="CZ51" i="6"/>
  <c r="DA51" i="6"/>
  <c r="DB51" i="6"/>
  <c r="DC51" i="6"/>
  <c r="DD51" i="6"/>
  <c r="DE51" i="6"/>
  <c r="DF51" i="6"/>
  <c r="AI43" i="6"/>
  <c r="X42" i="5"/>
  <c r="DE47" i="6"/>
  <c r="DA47" i="6"/>
  <c r="H46" i="5"/>
  <c r="BE47" i="6"/>
  <c r="AO47" i="6"/>
  <c r="I46" i="5"/>
  <c r="BJ47" i="6"/>
  <c r="DK47" i="6"/>
  <c r="X46" i="5"/>
  <c r="BQ47" i="6"/>
  <c r="Z46" i="5"/>
  <c r="AY47" i="6"/>
  <c r="BK47" i="6"/>
  <c r="T47" i="6"/>
  <c r="AT47" i="6"/>
  <c r="Z47" i="6"/>
  <c r="AV47" i="6"/>
  <c r="CD47" i="6"/>
  <c r="DP47" i="6"/>
  <c r="CN47" i="6"/>
  <c r="V46" i="5"/>
  <c r="BO47" i="6"/>
  <c r="Q46" i="5"/>
  <c r="D47" i="6"/>
  <c r="R47" i="6"/>
  <c r="CL47" i="6"/>
  <c r="BF47" i="6"/>
  <c r="M46" i="5"/>
  <c r="DJ47" i="6"/>
  <c r="CJ47" i="6"/>
  <c r="AH47" i="6"/>
  <c r="J46" i="5"/>
  <c r="L47" i="6"/>
  <c r="M47" i="6"/>
  <c r="CV47" i="6"/>
  <c r="DD41" i="6"/>
  <c r="DI43" i="6"/>
  <c r="V42" i="5"/>
  <c r="Q42" i="5"/>
  <c r="CM43" i="6"/>
  <c r="CA43" i="6"/>
  <c r="BZ43" i="6"/>
  <c r="DC43" i="6"/>
  <c r="BL43" i="6"/>
  <c r="DL43" i="6"/>
  <c r="AC42" i="5"/>
  <c r="AD42" i="5"/>
  <c r="BW43" i="6"/>
  <c r="M42" i="5"/>
  <c r="I43" i="6"/>
  <c r="AC43" i="6"/>
  <c r="S43" i="6"/>
  <c r="Y42" i="5"/>
  <c r="BJ43" i="6"/>
  <c r="DM43" i="6"/>
  <c r="E43" i="6"/>
  <c r="AD43" i="6"/>
  <c r="Z43" i="6"/>
  <c r="CB43" i="6"/>
  <c r="BT43" i="6"/>
  <c r="CP43" i="6"/>
  <c r="BK43" i="6"/>
  <c r="BF43" i="6"/>
  <c r="AB42" i="5"/>
  <c r="S42" i="5"/>
  <c r="DB43" i="6"/>
  <c r="AA43" i="6"/>
  <c r="AV43" i="6"/>
  <c r="R42" i="5"/>
  <c r="P42" i="5"/>
  <c r="AW43" i="6"/>
  <c r="CN43" i="6"/>
  <c r="Q43" i="6"/>
  <c r="AL43" i="6"/>
  <c r="AX43" i="6"/>
  <c r="BA43" i="6"/>
  <c r="V43" i="6"/>
  <c r="DQ43" i="6"/>
  <c r="M43" i="6"/>
  <c r="CH43" i="6"/>
  <c r="CI43" i="6"/>
  <c r="AP43" i="6"/>
  <c r="O43" i="6"/>
  <c r="CY43" i="6"/>
  <c r="G43" i="6"/>
  <c r="O42" i="5"/>
  <c r="D42" i="5"/>
  <c r="P43" i="6"/>
  <c r="AS43" i="6"/>
  <c r="CW43" i="6"/>
  <c r="H43" i="6"/>
  <c r="Z42" i="5"/>
  <c r="AA42" i="5"/>
  <c r="BY43" i="6"/>
  <c r="BV43" i="6"/>
  <c r="G42" i="5"/>
  <c r="K42" i="5"/>
  <c r="F43" i="6"/>
  <c r="BQ43" i="6"/>
  <c r="CD43" i="6"/>
  <c r="CH47" i="6"/>
  <c r="BY47" i="6"/>
  <c r="X47" i="6"/>
  <c r="CP47" i="6"/>
  <c r="BN47" i="6"/>
  <c r="DR47" i="6"/>
  <c r="J47" i="6"/>
  <c r="AA47" i="6"/>
  <c r="BV47" i="6"/>
  <c r="AL47" i="6"/>
  <c r="AN47" i="6"/>
  <c r="AD47" i="6"/>
  <c r="K41" i="6"/>
  <c r="N41" i="6"/>
  <c r="H40" i="5"/>
  <c r="AG41" i="6"/>
  <c r="BF41" i="6"/>
  <c r="DA41" i="6"/>
  <c r="X41" i="6"/>
  <c r="J40" i="5"/>
  <c r="BE41" i="6"/>
  <c r="AR41" i="6"/>
  <c r="AQ41" i="6"/>
  <c r="P40" i="5"/>
  <c r="Y40" i="5"/>
  <c r="AF41" i="6"/>
  <c r="G41" i="6"/>
  <c r="CZ41" i="6"/>
  <c r="CO41" i="6"/>
  <c r="BQ41" i="6"/>
  <c r="CU41" i="6"/>
  <c r="BC41" i="6"/>
  <c r="DI41" i="6"/>
  <c r="W40" i="5"/>
  <c r="CI41" i="6"/>
  <c r="H41" i="6"/>
  <c r="CK41" i="6"/>
  <c r="DE43" i="6"/>
  <c r="DA43" i="6"/>
  <c r="CR43" i="6"/>
  <c r="BP43" i="6"/>
  <c r="BE43" i="6"/>
  <c r="W42" i="5"/>
  <c r="AM43" i="6"/>
  <c r="BC43" i="6"/>
  <c r="AY43" i="6"/>
  <c r="BR43" i="6"/>
  <c r="CG43" i="6"/>
  <c r="CJ43" i="6"/>
  <c r="J43" i="6"/>
  <c r="BM43" i="6"/>
  <c r="DK43" i="6"/>
  <c r="T42" i="5"/>
  <c r="DJ43" i="6"/>
  <c r="R43" i="6"/>
  <c r="F42" i="5"/>
  <c r="CF43" i="6"/>
  <c r="BH43" i="6"/>
  <c r="C42" i="5"/>
  <c r="AU43" i="6"/>
  <c r="N43" i="6"/>
  <c r="CV43" i="6"/>
  <c r="L42" i="5"/>
  <c r="Y43" i="6"/>
  <c r="AT43" i="6"/>
  <c r="E42" i="5"/>
  <c r="AG43" i="6"/>
  <c r="L43" i="6"/>
  <c r="D43" i="6"/>
  <c r="AZ43" i="6"/>
  <c r="BN43" i="6"/>
  <c r="AQ43" i="6"/>
  <c r="DN43" i="6"/>
  <c r="CN48" i="6"/>
  <c r="DL48" i="6"/>
  <c r="DK48" i="6"/>
  <c r="DG48" i="6"/>
  <c r="BB48" i="6"/>
  <c r="H48" i="6"/>
  <c r="CF48" i="6"/>
  <c r="BO48" i="6"/>
  <c r="AG48" i="6"/>
  <c r="AK48" i="6"/>
  <c r="CI48" i="6"/>
  <c r="BU48" i="6"/>
  <c r="BI48" i="6"/>
  <c r="AW48" i="6"/>
  <c r="BH48" i="6"/>
  <c r="CQ48" i="6"/>
  <c r="CM48" i="6"/>
  <c r="CG48" i="6"/>
  <c r="BT48" i="6"/>
  <c r="U48" i="6"/>
  <c r="AL48" i="6"/>
  <c r="BS48" i="6"/>
  <c r="CE48" i="6"/>
  <c r="BF48" i="6"/>
  <c r="CC48" i="6"/>
  <c r="CD48" i="6"/>
  <c r="CW48" i="6"/>
  <c r="BX48" i="6"/>
  <c r="T48" i="6"/>
  <c r="BY48" i="6"/>
  <c r="CR48" i="6"/>
  <c r="S48" i="6"/>
  <c r="I48" i="6"/>
  <c r="BZ48" i="6"/>
  <c r="AZ48" i="6"/>
  <c r="DO48" i="6"/>
  <c r="DQ48" i="6"/>
  <c r="DN48" i="6"/>
  <c r="DH48" i="6"/>
  <c r="CT48" i="6"/>
  <c r="AC48" i="6"/>
  <c r="CV48" i="6"/>
  <c r="AV48" i="6"/>
  <c r="V48" i="6"/>
  <c r="BQ48" i="6"/>
  <c r="Y48" i="6"/>
  <c r="BM48" i="6"/>
  <c r="Q48" i="6"/>
  <c r="AN48" i="6"/>
  <c r="P48" i="6"/>
  <c r="BN48" i="6"/>
  <c r="BJ48" i="6"/>
  <c r="D48" i="6"/>
  <c r="AF48" i="6"/>
  <c r="CK48" i="6"/>
  <c r="AD48" i="6"/>
  <c r="AE48" i="6"/>
  <c r="BR48" i="6"/>
  <c r="CU48" i="6"/>
  <c r="BD48" i="6"/>
  <c r="AU48" i="6"/>
  <c r="AQ48" i="6"/>
  <c r="AS48" i="6"/>
  <c r="K48" i="6"/>
  <c r="CX48" i="6"/>
  <c r="DP48" i="6"/>
  <c r="DI48" i="6"/>
  <c r="BC48" i="6"/>
  <c r="CO48" i="6"/>
  <c r="AP48" i="6"/>
  <c r="O48" i="6"/>
  <c r="AH48" i="6"/>
  <c r="BG48" i="6"/>
  <c r="N48" i="6"/>
  <c r="AB48" i="6"/>
  <c r="C48" i="6"/>
  <c r="BA48" i="6"/>
  <c r="CA48" i="6"/>
  <c r="AO48" i="6"/>
  <c r="DM48" i="6"/>
  <c r="DJ48" i="6"/>
  <c r="BW48" i="6"/>
  <c r="CS48" i="6"/>
  <c r="AX48" i="6"/>
  <c r="Z48" i="6"/>
  <c r="AM48" i="6"/>
  <c r="AR48" i="6"/>
  <c r="R48" i="6"/>
  <c r="AI48" i="6"/>
  <c r="G48" i="6"/>
  <c r="BV48" i="6"/>
  <c r="AJ48" i="6"/>
  <c r="BK48" i="6"/>
  <c r="J48" i="6"/>
  <c r="CH48" i="6"/>
  <c r="E48" i="6"/>
  <c r="CB48" i="6"/>
  <c r="BL48" i="6"/>
  <c r="F48" i="6"/>
  <c r="L48" i="6"/>
  <c r="BE48" i="6"/>
  <c r="M48" i="6"/>
  <c r="CL48" i="6"/>
  <c r="BP48" i="6"/>
  <c r="X48" i="6"/>
  <c r="W48" i="6"/>
  <c r="DR48" i="6"/>
  <c r="AY48" i="6"/>
  <c r="AA48" i="6"/>
  <c r="CJ48" i="6"/>
  <c r="CP48" i="6"/>
  <c r="AT48" i="6"/>
  <c r="CY48" i="6"/>
  <c r="CZ48" i="6"/>
  <c r="DA48" i="6"/>
  <c r="DB48" i="6"/>
  <c r="DC48" i="6"/>
  <c r="DD48" i="6"/>
  <c r="DF48" i="6"/>
  <c r="DE48" i="6"/>
  <c r="E40" i="5"/>
  <c r="AX41" i="6"/>
  <c r="BB41" i="6"/>
  <c r="DF41" i="6"/>
  <c r="AC40" i="5"/>
  <c r="AD41" i="6"/>
  <c r="CD41" i="6"/>
  <c r="AC41" i="6"/>
  <c r="L41" i="6"/>
  <c r="Z40" i="5"/>
  <c r="F40" i="5"/>
  <c r="T40" i="5"/>
  <c r="AS41" i="6"/>
  <c r="DD43" i="6"/>
  <c r="CZ43" i="6"/>
  <c r="T43" i="6"/>
  <c r="CQ43" i="6"/>
  <c r="CU43" i="6"/>
  <c r="U42" i="5"/>
  <c r="AO43" i="6"/>
  <c r="X43" i="6"/>
  <c r="J42" i="5"/>
  <c r="BX43" i="6"/>
  <c r="H42" i="5"/>
  <c r="AK43" i="6"/>
  <c r="CT43" i="6"/>
  <c r="W43" i="6"/>
  <c r="DP43" i="6"/>
  <c r="AJ43" i="6"/>
  <c r="AH43" i="6"/>
  <c r="CS43" i="6"/>
  <c r="K43" i="6"/>
  <c r="BI43" i="6"/>
  <c r="U43" i="6"/>
  <c r="CC43" i="6"/>
  <c r="BD43" i="6"/>
  <c r="AF43" i="6"/>
  <c r="DH43" i="6"/>
  <c r="CL43" i="6"/>
  <c r="AE43" i="6"/>
  <c r="BG43" i="6"/>
  <c r="N42" i="5"/>
  <c r="AR43" i="6"/>
  <c r="BS43" i="6"/>
  <c r="BO43" i="6"/>
  <c r="BB43" i="6"/>
  <c r="CK43" i="6"/>
  <c r="AB43" i="6"/>
  <c r="DO43" i="6"/>
  <c r="BL41" i="6"/>
  <c r="CA41" i="6"/>
  <c r="CR41" i="6"/>
  <c r="BI41" i="6"/>
  <c r="P41" i="6"/>
  <c r="CV41" i="6"/>
  <c r="BD41" i="6"/>
  <c r="DC38" i="6"/>
  <c r="BM23" i="6"/>
  <c r="CY38" i="6"/>
  <c r="AT38" i="6"/>
  <c r="I42" i="5"/>
  <c r="BU43" i="6"/>
  <c r="DR43" i="6"/>
  <c r="S38" i="6"/>
  <c r="BT38" i="6"/>
  <c r="AS38" i="6"/>
  <c r="DO41" i="6"/>
  <c r="E41" i="6"/>
  <c r="N40" i="5"/>
  <c r="AA40" i="5"/>
  <c r="CC41" i="6"/>
  <c r="BJ41" i="6"/>
  <c r="BT41" i="6"/>
  <c r="I40" i="5"/>
  <c r="CF41" i="6"/>
  <c r="AI41" i="6"/>
  <c r="C43" i="6"/>
  <c r="G37" i="5"/>
  <c r="Q40" i="5"/>
  <c r="S40" i="5"/>
  <c r="W41" i="6"/>
  <c r="AL41" i="6"/>
  <c r="Z41" i="6"/>
  <c r="BM41" i="6"/>
  <c r="CJ41" i="6"/>
  <c r="AW41" i="6"/>
  <c r="Y23" i="6"/>
  <c r="DC41" i="6"/>
  <c r="CY41" i="6"/>
  <c r="Y41" i="6"/>
  <c r="BS41" i="6"/>
  <c r="CS41" i="6"/>
  <c r="C40" i="5"/>
  <c r="AJ41" i="6"/>
  <c r="DP41" i="6"/>
  <c r="S41" i="6"/>
  <c r="F41" i="6"/>
  <c r="AY41" i="6"/>
  <c r="X40" i="5"/>
  <c r="AV41" i="6"/>
  <c r="V40" i="5"/>
  <c r="M41" i="6"/>
  <c r="L40" i="5"/>
  <c r="G40" i="5"/>
  <c r="AO41" i="6"/>
  <c r="AA41" i="6"/>
  <c r="AD40" i="5"/>
  <c r="BR41" i="6"/>
  <c r="AN41" i="6"/>
  <c r="BW41" i="6"/>
  <c r="AB41" i="6"/>
  <c r="O41" i="6"/>
  <c r="DH41" i="6"/>
  <c r="CM41" i="6"/>
  <c r="O40" i="5"/>
  <c r="BX41" i="6"/>
  <c r="M40" i="5"/>
  <c r="BK41" i="6"/>
  <c r="BO41" i="6"/>
  <c r="CG41" i="6"/>
  <c r="AK41" i="6"/>
  <c r="CN41" i="6"/>
  <c r="DL41" i="6"/>
  <c r="DQ45" i="6"/>
  <c r="DN45" i="6"/>
  <c r="DK45" i="6"/>
  <c r="DH45" i="6"/>
  <c r="W45" i="6"/>
  <c r="O45" i="6"/>
  <c r="M44" i="5"/>
  <c r="H45" i="6"/>
  <c r="J45" i="6"/>
  <c r="AK45" i="6"/>
  <c r="CD45" i="6"/>
  <c r="BW45" i="6"/>
  <c r="AP45" i="6"/>
  <c r="CG45" i="6"/>
  <c r="BJ45" i="6"/>
  <c r="AN45" i="6"/>
  <c r="P45" i="6"/>
  <c r="BX45" i="6"/>
  <c r="BY45" i="6"/>
  <c r="BA45" i="6"/>
  <c r="D45" i="6"/>
  <c r="J44" i="5"/>
  <c r="BH45" i="6"/>
  <c r="E45" i="6"/>
  <c r="BS45" i="6"/>
  <c r="X45" i="6"/>
  <c r="AX45" i="6"/>
  <c r="CE45" i="6"/>
  <c r="Z44" i="5"/>
  <c r="G44" i="5"/>
  <c r="R45" i="6"/>
  <c r="N44" i="5"/>
  <c r="AC45" i="6"/>
  <c r="K44" i="5"/>
  <c r="CH45" i="6"/>
  <c r="AD45" i="6"/>
  <c r="DJ45" i="6"/>
  <c r="BG45" i="6"/>
  <c r="AB45" i="6"/>
  <c r="AQ45" i="6"/>
  <c r="N45" i="6"/>
  <c r="Y44" i="5"/>
  <c r="U45" i="6"/>
  <c r="Z45" i="6"/>
  <c r="AA45" i="6"/>
  <c r="E44" i="5"/>
  <c r="AV45" i="6"/>
  <c r="DR45" i="6"/>
  <c r="DO45" i="6"/>
  <c r="BE45" i="6"/>
  <c r="CN45" i="6"/>
  <c r="CM45" i="6"/>
  <c r="AI45" i="6"/>
  <c r="BV45" i="6"/>
  <c r="V45" i="6"/>
  <c r="AW45" i="6"/>
  <c r="CK45" i="6"/>
  <c r="H44" i="5"/>
  <c r="BD45" i="6"/>
  <c r="BR45" i="6"/>
  <c r="CC45" i="6"/>
  <c r="C44" i="5"/>
  <c r="BQ45" i="6"/>
  <c r="AD44" i="5"/>
  <c r="Q45" i="6"/>
  <c r="BK45" i="6"/>
  <c r="AA44" i="5"/>
  <c r="AE45" i="6"/>
  <c r="AG45" i="6"/>
  <c r="AM45" i="6"/>
  <c r="K45" i="6"/>
  <c r="BF45" i="6"/>
  <c r="F44" i="5"/>
  <c r="CS45" i="6"/>
  <c r="CL45" i="6"/>
  <c r="CA45" i="6"/>
  <c r="W44" i="5"/>
  <c r="CR45" i="6"/>
  <c r="O44" i="5"/>
  <c r="T45" i="6"/>
  <c r="U44" i="5"/>
  <c r="L44" i="5"/>
  <c r="DM45" i="6"/>
  <c r="CT45" i="6"/>
  <c r="AS45" i="6"/>
  <c r="G45" i="6"/>
  <c r="BZ45" i="6"/>
  <c r="CI45" i="6"/>
  <c r="AY45" i="6"/>
  <c r="BP45" i="6"/>
  <c r="CO45" i="6"/>
  <c r="AR45" i="6"/>
  <c r="DG45" i="6"/>
  <c r="CW45" i="6"/>
  <c r="CV45" i="6"/>
  <c r="CU45" i="6"/>
  <c r="BU45" i="6"/>
  <c r="BM45" i="6"/>
  <c r="CP45" i="6"/>
  <c r="BT45" i="6"/>
  <c r="I44" i="5"/>
  <c r="AJ45" i="6"/>
  <c r="X44" i="5"/>
  <c r="AF45" i="6"/>
  <c r="S44" i="5"/>
  <c r="BN45" i="6"/>
  <c r="CB45" i="6"/>
  <c r="BB45" i="6"/>
  <c r="AT45" i="6"/>
  <c r="AZ45" i="6"/>
  <c r="AU45" i="6"/>
  <c r="Q44" i="5"/>
  <c r="BO45" i="6"/>
  <c r="P44" i="5"/>
  <c r="T44" i="5"/>
  <c r="M45" i="6"/>
  <c r="CQ45" i="6"/>
  <c r="BL45" i="6"/>
  <c r="AB44" i="5"/>
  <c r="F45" i="6"/>
  <c r="BI45" i="6"/>
  <c r="I45" i="6"/>
  <c r="BC45" i="6"/>
  <c r="AC44" i="5"/>
  <c r="AO45" i="6"/>
  <c r="Y45" i="6"/>
  <c r="DP45" i="6"/>
  <c r="DL45" i="6"/>
  <c r="DI45" i="6"/>
  <c r="C45" i="6"/>
  <c r="CJ45" i="6"/>
  <c r="D44" i="5"/>
  <c r="L45" i="6"/>
  <c r="R44" i="5"/>
  <c r="CF45" i="6"/>
  <c r="S45" i="6"/>
  <c r="V44" i="5"/>
  <c r="AL45" i="6"/>
  <c r="AH45" i="6"/>
  <c r="CX45" i="6"/>
  <c r="CY45" i="6"/>
  <c r="CZ45" i="6"/>
  <c r="DA45" i="6"/>
  <c r="DB45" i="6"/>
  <c r="DC45" i="6"/>
  <c r="DD45" i="6"/>
  <c r="DF45" i="6"/>
  <c r="DE45" i="6"/>
  <c r="R41" i="6"/>
  <c r="BY41" i="6"/>
  <c r="D40" i="5"/>
  <c r="BA41" i="6"/>
  <c r="CB41" i="6"/>
  <c r="C41" i="6"/>
  <c r="DJ41" i="6"/>
  <c r="AF23" i="6"/>
  <c r="DE41" i="6"/>
  <c r="DB41" i="6"/>
  <c r="CX41" i="6"/>
  <c r="AE41" i="6"/>
  <c r="U40" i="5"/>
  <c r="BH41" i="6"/>
  <c r="AZ41" i="6"/>
  <c r="CT41" i="6"/>
  <c r="CL41" i="6"/>
  <c r="R40" i="5"/>
  <c r="AB40" i="5"/>
  <c r="Q41" i="6"/>
  <c r="BG41" i="6"/>
  <c r="AH41" i="6"/>
  <c r="AM41" i="6"/>
  <c r="U41" i="6"/>
  <c r="K40" i="5"/>
  <c r="T41" i="6"/>
  <c r="I41" i="6"/>
  <c r="BP41" i="6"/>
  <c r="D41" i="6"/>
  <c r="BZ41" i="6"/>
  <c r="AT41" i="6"/>
  <c r="V41" i="6"/>
  <c r="BV41" i="6"/>
  <c r="BU41" i="6"/>
  <c r="DM41" i="6"/>
  <c r="DK41" i="6"/>
  <c r="CE41" i="6"/>
  <c r="AP41" i="6"/>
  <c r="DN41" i="6"/>
  <c r="CQ41" i="6"/>
  <c r="AU41" i="6"/>
  <c r="BN41" i="6"/>
  <c r="J41" i="6"/>
  <c r="CP41" i="6"/>
  <c r="DR41" i="6"/>
  <c r="Z38" i="6"/>
  <c r="J37" i="5"/>
  <c r="W38" i="6"/>
  <c r="BY38" i="6"/>
  <c r="DG41" i="6"/>
  <c r="N22" i="5"/>
  <c r="DC36" i="6"/>
  <c r="BI36" i="6"/>
  <c r="W35" i="5"/>
  <c r="DF38" i="6"/>
  <c r="DB38" i="6"/>
  <c r="CX38" i="6"/>
  <c r="BD38" i="6"/>
  <c r="CR38" i="6"/>
  <c r="CH38" i="6"/>
  <c r="R37" i="5"/>
  <c r="AD37" i="5"/>
  <c r="BZ38" i="6"/>
  <c r="CB38" i="6"/>
  <c r="I37" i="5"/>
  <c r="CV38" i="6"/>
  <c r="AP38" i="6"/>
  <c r="J38" i="6"/>
  <c r="CE38" i="6"/>
  <c r="AC37" i="5"/>
  <c r="BP38" i="6"/>
  <c r="CK38" i="6"/>
  <c r="DM38" i="6"/>
  <c r="D37" i="5"/>
  <c r="CL38" i="6"/>
  <c r="CC38" i="6"/>
  <c r="M37" i="5"/>
  <c r="BM36" i="6"/>
  <c r="BR38" i="6"/>
  <c r="AD38" i="6"/>
  <c r="D38" i="6"/>
  <c r="U38" i="6"/>
  <c r="CY36" i="6"/>
  <c r="BA36" i="6"/>
  <c r="AX36" i="6"/>
  <c r="DE38" i="6"/>
  <c r="DA38" i="6"/>
  <c r="AL38" i="6"/>
  <c r="BJ38" i="6"/>
  <c r="U37" i="5"/>
  <c r="Z37" i="5"/>
  <c r="AA37" i="5"/>
  <c r="T37" i="5"/>
  <c r="BX38" i="6"/>
  <c r="CG38" i="6"/>
  <c r="C38" i="6"/>
  <c r="DR38" i="6"/>
  <c r="G38" i="6"/>
  <c r="O38" i="6"/>
  <c r="BF38" i="6"/>
  <c r="F38" i="6"/>
  <c r="AY38" i="6"/>
  <c r="V38" i="6"/>
  <c r="DN38" i="6"/>
  <c r="E38" i="6"/>
  <c r="AR38" i="6"/>
  <c r="AZ38" i="6"/>
  <c r="BM38" i="6"/>
  <c r="DI36" i="6"/>
  <c r="S37" i="5"/>
  <c r="AE38" i="6"/>
  <c r="CO38" i="6"/>
  <c r="CM38" i="6"/>
  <c r="CS38" i="6"/>
  <c r="AH38" i="6"/>
  <c r="X37" i="5"/>
  <c r="CE36" i="6"/>
  <c r="CG36" i="6"/>
  <c r="DD38" i="6"/>
  <c r="CZ38" i="6"/>
  <c r="T38" i="6"/>
  <c r="CT38" i="6"/>
  <c r="R38" i="6"/>
  <c r="K38" i="6"/>
  <c r="BH38" i="6"/>
  <c r="P37" i="5"/>
  <c r="AU38" i="6"/>
  <c r="AF38" i="6"/>
  <c r="CN38" i="6"/>
  <c r="M38" i="6"/>
  <c r="BW38" i="6"/>
  <c r="L37" i="5"/>
  <c r="AO38" i="6"/>
  <c r="L38" i="6"/>
  <c r="Q38" i="6"/>
  <c r="AI38" i="6"/>
  <c r="E37" i="5"/>
  <c r="AV38" i="6"/>
  <c r="CQ38" i="6"/>
  <c r="AW38" i="6"/>
  <c r="CW41" i="6"/>
  <c r="DE23" i="6"/>
  <c r="G23" i="6"/>
  <c r="T22" i="5"/>
  <c r="CU38" i="6"/>
  <c r="V37" i="5"/>
  <c r="AM38" i="6"/>
  <c r="AX38" i="6"/>
  <c r="X38" i="6"/>
  <c r="BL38" i="6"/>
  <c r="BK38" i="6"/>
  <c r="Q37" i="5"/>
  <c r="CJ38" i="6"/>
  <c r="CP38" i="6"/>
  <c r="DP38" i="6"/>
  <c r="F37" i="5"/>
  <c r="H37" i="5"/>
  <c r="W37" i="5"/>
  <c r="BC38" i="6"/>
  <c r="BA38" i="6"/>
  <c r="AN38" i="6"/>
  <c r="AJ38" i="6"/>
  <c r="BG38" i="6"/>
  <c r="DQ42" i="6"/>
  <c r="CV42" i="6"/>
  <c r="BU42" i="6"/>
  <c r="O42" i="6"/>
  <c r="BM42" i="6"/>
  <c r="CP42" i="6"/>
  <c r="CM42" i="6"/>
  <c r="AB42" i="6"/>
  <c r="X41" i="5"/>
  <c r="N42" i="6"/>
  <c r="V42" i="6"/>
  <c r="CD42" i="6"/>
  <c r="CK42" i="6"/>
  <c r="AP42" i="6"/>
  <c r="BB42" i="6"/>
  <c r="BX42" i="6"/>
  <c r="Q41" i="5"/>
  <c r="BY42" i="6"/>
  <c r="CC42" i="6"/>
  <c r="C41" i="5"/>
  <c r="BA42" i="6"/>
  <c r="D42" i="6"/>
  <c r="Q42" i="6"/>
  <c r="CI42" i="6"/>
  <c r="E42" i="6"/>
  <c r="AY42" i="6"/>
  <c r="BS42" i="6"/>
  <c r="BP42" i="6"/>
  <c r="AA42" i="6"/>
  <c r="L42" i="6"/>
  <c r="I42" i="6"/>
  <c r="AC41" i="5"/>
  <c r="AO42" i="6"/>
  <c r="AG42" i="6"/>
  <c r="DR42" i="6"/>
  <c r="DP42" i="6"/>
  <c r="DL42" i="6"/>
  <c r="DK42" i="6"/>
  <c r="DJ42" i="6"/>
  <c r="DG42" i="6"/>
  <c r="W42" i="6"/>
  <c r="AI42" i="6"/>
  <c r="I41" i="5"/>
  <c r="BV42" i="6"/>
  <c r="AJ42" i="6"/>
  <c r="J42" i="6"/>
  <c r="AK42" i="6"/>
  <c r="AF42" i="6"/>
  <c r="CJ42" i="6"/>
  <c r="H41" i="5"/>
  <c r="BJ42" i="6"/>
  <c r="BD42" i="6"/>
  <c r="AZ42" i="6"/>
  <c r="AU42" i="6"/>
  <c r="BZ42" i="6"/>
  <c r="T41" i="5"/>
  <c r="J41" i="5"/>
  <c r="U42" i="6"/>
  <c r="CQ42" i="6"/>
  <c r="AB41" i="5"/>
  <c r="F42" i="6"/>
  <c r="AX42" i="6"/>
  <c r="AE42" i="6"/>
  <c r="K42" i="6"/>
  <c r="CS42" i="6"/>
  <c r="AD42" i="6"/>
  <c r="N41" i="5"/>
  <c r="CL42" i="6"/>
  <c r="W41" i="5"/>
  <c r="DN42" i="6"/>
  <c r="DI42" i="6"/>
  <c r="BE42" i="6"/>
  <c r="CN42" i="6"/>
  <c r="C42" i="6"/>
  <c r="CT42" i="6"/>
  <c r="AS42" i="6"/>
  <c r="G42" i="6"/>
  <c r="AT42" i="6"/>
  <c r="BR42" i="6"/>
  <c r="P41" i="5"/>
  <c r="BF42" i="6"/>
  <c r="CE42" i="6"/>
  <c r="T42" i="6"/>
  <c r="CH42" i="6"/>
  <c r="G41" i="5"/>
  <c r="R42" i="6"/>
  <c r="AL42" i="6"/>
  <c r="K41" i="5"/>
  <c r="CW42" i="6"/>
  <c r="CU42" i="6"/>
  <c r="M41" i="5"/>
  <c r="H42" i="6"/>
  <c r="AQ42" i="6"/>
  <c r="S41" i="5"/>
  <c r="AW42" i="6"/>
  <c r="P42" i="6"/>
  <c r="BQ42" i="6"/>
  <c r="BO42" i="6"/>
  <c r="AD41" i="5"/>
  <c r="Z42" i="6"/>
  <c r="BK42" i="6"/>
  <c r="D41" i="5"/>
  <c r="BI42" i="6"/>
  <c r="R41" i="5"/>
  <c r="CF42" i="6"/>
  <c r="S42" i="6"/>
  <c r="AM42" i="6"/>
  <c r="Y42" i="6"/>
  <c r="F41" i="5"/>
  <c r="O41" i="5"/>
  <c r="Z41" i="5"/>
  <c r="U41" i="5"/>
  <c r="E41" i="5"/>
  <c r="CA42" i="6"/>
  <c r="L41" i="5"/>
  <c r="CR42" i="6"/>
  <c r="AV42" i="6"/>
  <c r="DO42" i="6"/>
  <c r="DM42" i="6"/>
  <c r="DH42" i="6"/>
  <c r="BG42" i="6"/>
  <c r="BT42" i="6"/>
  <c r="BW42" i="6"/>
  <c r="BN42" i="6"/>
  <c r="CG42" i="6"/>
  <c r="CB42" i="6"/>
  <c r="AN42" i="6"/>
  <c r="Y41" i="5"/>
  <c r="M42" i="6"/>
  <c r="BH42" i="6"/>
  <c r="BL42" i="6"/>
  <c r="CO42" i="6"/>
  <c r="AA41" i="5"/>
  <c r="X42" i="6"/>
  <c r="BC42" i="6"/>
  <c r="AR42" i="6"/>
  <c r="AC42" i="6"/>
  <c r="AH42" i="6"/>
  <c r="V41" i="5"/>
  <c r="CX42" i="6"/>
  <c r="CY42" i="6"/>
  <c r="CZ42" i="6"/>
  <c r="DA42" i="6"/>
  <c r="DB42" i="6"/>
  <c r="DC42" i="6"/>
  <c r="DD42" i="6"/>
  <c r="DF42" i="6"/>
  <c r="DE42" i="6"/>
  <c r="DB23" i="6"/>
  <c r="AW23" i="6"/>
  <c r="CP23" i="6"/>
  <c r="DI38" i="6"/>
  <c r="O37" i="5"/>
  <c r="AG38" i="6"/>
  <c r="CF38" i="6"/>
  <c r="AB37" i="5"/>
  <c r="AA38" i="6"/>
  <c r="CI38" i="6"/>
  <c r="BB38" i="6"/>
  <c r="AQ38" i="6"/>
  <c r="DG38" i="6"/>
  <c r="DQ38" i="6"/>
  <c r="Y38" i="6"/>
  <c r="DH38" i="6"/>
  <c r="CA38" i="6"/>
  <c r="BI38" i="6"/>
  <c r="BQ38" i="6"/>
  <c r="BN38" i="6"/>
  <c r="AB38" i="6"/>
  <c r="DK38" i="6"/>
  <c r="DA23" i="6"/>
  <c r="CF23" i="6"/>
  <c r="CN23" i="6"/>
  <c r="O22" i="5"/>
  <c r="DQ23" i="6"/>
  <c r="CX23" i="6"/>
  <c r="D23" i="6"/>
  <c r="DN23" i="6"/>
  <c r="BF23" i="6"/>
  <c r="K22" i="5"/>
  <c r="Y37" i="5"/>
  <c r="C37" i="5"/>
  <c r="CD38" i="6"/>
  <c r="AK38" i="6"/>
  <c r="BU38" i="6"/>
  <c r="DO38" i="6"/>
  <c r="N37" i="5"/>
  <c r="I38" i="6"/>
  <c r="CW38" i="6"/>
  <c r="K37" i="5"/>
  <c r="AC38" i="6"/>
  <c r="BS38" i="6"/>
  <c r="BO38" i="6"/>
  <c r="P38" i="6"/>
  <c r="N38" i="6"/>
  <c r="H38" i="6"/>
  <c r="DJ38" i="6"/>
  <c r="BY36" i="6"/>
  <c r="AJ36" i="6"/>
  <c r="AE36" i="6"/>
  <c r="DE36" i="6"/>
  <c r="DB36" i="6"/>
  <c r="CX36" i="6"/>
  <c r="BF36" i="6"/>
  <c r="DG36" i="6"/>
  <c r="D35" i="5"/>
  <c r="C35" i="5"/>
  <c r="CK36" i="6"/>
  <c r="DJ36" i="6"/>
  <c r="AC36" i="6"/>
  <c r="R35" i="5"/>
  <c r="AA35" i="5"/>
  <c r="P36" i="6"/>
  <c r="AP36" i="6"/>
  <c r="BV36" i="6"/>
  <c r="L35" i="5"/>
  <c r="CU36" i="6"/>
  <c r="BQ36" i="6"/>
  <c r="AD36" i="6"/>
  <c r="V36" i="6"/>
  <c r="DF36" i="6"/>
  <c r="DA36" i="6"/>
  <c r="N35" i="5"/>
  <c r="AM36" i="6"/>
  <c r="CL36" i="6"/>
  <c r="Y35" i="5"/>
  <c r="Q35" i="5"/>
  <c r="CD36" i="6"/>
  <c r="DL36" i="6"/>
  <c r="AG36" i="6"/>
  <c r="AR36" i="6"/>
  <c r="AA36" i="6"/>
  <c r="AT36" i="6"/>
  <c r="BN36" i="6"/>
  <c r="I35" i="5"/>
  <c r="O35" i="5"/>
  <c r="AH36" i="6"/>
  <c r="BZ36" i="6"/>
  <c r="AO36" i="6"/>
  <c r="AI36" i="6"/>
  <c r="AB35" i="5"/>
  <c r="BJ36" i="6"/>
  <c r="DM36" i="6"/>
  <c r="P35" i="5"/>
  <c r="C36" i="6"/>
  <c r="E36" i="6"/>
  <c r="AU23" i="6"/>
  <c r="Q23" i="6"/>
  <c r="AB23" i="6"/>
  <c r="M23" i="6"/>
  <c r="BS23" i="6"/>
  <c r="CR23" i="6"/>
  <c r="DD36" i="6"/>
  <c r="CZ36" i="6"/>
  <c r="V35" i="5"/>
  <c r="AS36" i="6"/>
  <c r="CF36" i="6"/>
  <c r="J35" i="5"/>
  <c r="AU36" i="6"/>
  <c r="BT36" i="6"/>
  <c r="DR36" i="6"/>
  <c r="S36" i="6"/>
  <c r="BC36" i="6"/>
  <c r="Q36" i="6"/>
  <c r="CB36" i="6"/>
  <c r="AQ36" i="6"/>
  <c r="O36" i="6"/>
  <c r="CQ36" i="6"/>
  <c r="F35" i="5"/>
  <c r="J36" i="6"/>
  <c r="BK36" i="6"/>
  <c r="BV38" i="6"/>
  <c r="BE38" i="6"/>
  <c r="DF23" i="6"/>
  <c r="AV23" i="6"/>
  <c r="W23" i="6"/>
  <c r="BK23" i="6"/>
  <c r="BY23" i="6"/>
  <c r="S22" i="5"/>
  <c r="BE23" i="6"/>
  <c r="BI23" i="6"/>
  <c r="AJ23" i="6"/>
  <c r="S23" i="6"/>
  <c r="CB23" i="6"/>
  <c r="R23" i="6"/>
  <c r="R22" i="5"/>
  <c r="DQ36" i="6"/>
  <c r="T36" i="6"/>
  <c r="AC35" i="5"/>
  <c r="F36" i="6"/>
  <c r="U36" i="6"/>
  <c r="AN36" i="6"/>
  <c r="H35" i="5"/>
  <c r="X35" i="5"/>
  <c r="BE36" i="6"/>
  <c r="U35" i="5"/>
  <c r="BW36" i="6"/>
  <c r="R36" i="6"/>
  <c r="L36" i="6"/>
  <c r="BD36" i="6"/>
  <c r="DO36" i="6"/>
  <c r="CO36" i="6"/>
  <c r="M36" i="6"/>
  <c r="W36" i="6"/>
  <c r="O39" i="6"/>
  <c r="BM39" i="6"/>
  <c r="CP39" i="6"/>
  <c r="CN39" i="6"/>
  <c r="AI39" i="6"/>
  <c r="CT39" i="6"/>
  <c r="X38" i="5"/>
  <c r="CJ39" i="6"/>
  <c r="BN39" i="6"/>
  <c r="H38" i="5"/>
  <c r="CB39" i="6"/>
  <c r="BX39" i="6"/>
  <c r="BZ39" i="6"/>
  <c r="CC39" i="6"/>
  <c r="BA39" i="6"/>
  <c r="D39" i="6"/>
  <c r="E39" i="6"/>
  <c r="D38" i="5"/>
  <c r="AB38" i="5"/>
  <c r="F39" i="6"/>
  <c r="I39" i="6"/>
  <c r="BC39" i="6"/>
  <c r="AC38" i="5"/>
  <c r="S39" i="6"/>
  <c r="K39" i="6"/>
  <c r="BF39" i="6"/>
  <c r="CE39" i="6"/>
  <c r="O38" i="5"/>
  <c r="K38" i="5"/>
  <c r="L38" i="5"/>
  <c r="AH39" i="6"/>
  <c r="AG39" i="6"/>
  <c r="F38" i="5"/>
  <c r="CH39" i="6"/>
  <c r="AL39" i="6"/>
  <c r="U38" i="5"/>
  <c r="DI39" i="6"/>
  <c r="DG39" i="6"/>
  <c r="W39" i="6"/>
  <c r="BU39" i="6"/>
  <c r="CM39" i="6"/>
  <c r="I38" i="5"/>
  <c r="AJ39" i="6"/>
  <c r="G39" i="6"/>
  <c r="C38" i="5"/>
  <c r="P38" i="5"/>
  <c r="AR39" i="6"/>
  <c r="AX39" i="6"/>
  <c r="AO39" i="6"/>
  <c r="V38" i="5"/>
  <c r="T39" i="6"/>
  <c r="G38" i="5"/>
  <c r="N38" i="5"/>
  <c r="W38" i="5"/>
  <c r="DM39" i="6"/>
  <c r="DJ39" i="6"/>
  <c r="CW39" i="6"/>
  <c r="CV39" i="6"/>
  <c r="BG39" i="6"/>
  <c r="H39" i="6"/>
  <c r="J39" i="6"/>
  <c r="AS39" i="6"/>
  <c r="V39" i="6"/>
  <c r="AW39" i="6"/>
  <c r="CD39" i="6"/>
  <c r="BB39" i="6"/>
  <c r="AT39" i="6"/>
  <c r="AU39" i="6"/>
  <c r="Q38" i="5"/>
  <c r="BR39" i="6"/>
  <c r="BQ39" i="6"/>
  <c r="T38" i="5"/>
  <c r="J38" i="5"/>
  <c r="Y38" i="5"/>
  <c r="U39" i="6"/>
  <c r="Z39" i="6"/>
  <c r="BS39" i="6"/>
  <c r="CO39" i="6"/>
  <c r="AE39" i="6"/>
  <c r="CA39" i="6"/>
  <c r="DN39" i="6"/>
  <c r="AF39" i="6"/>
  <c r="N39" i="6"/>
  <c r="S38" i="5"/>
  <c r="BW39" i="6"/>
  <c r="AP39" i="6"/>
  <c r="BY39" i="6"/>
  <c r="BH39" i="6"/>
  <c r="BP39" i="6"/>
  <c r="AA39" i="6"/>
  <c r="Z38" i="5"/>
  <c r="CS39" i="6"/>
  <c r="DR39" i="6"/>
  <c r="DK39" i="6"/>
  <c r="DH39" i="6"/>
  <c r="CU39" i="6"/>
  <c r="BE39" i="6"/>
  <c r="BT39" i="6"/>
  <c r="C39" i="6"/>
  <c r="M38" i="5"/>
  <c r="BV39" i="6"/>
  <c r="AB39" i="6"/>
  <c r="AK39" i="6"/>
  <c r="CG39" i="6"/>
  <c r="BJ39" i="6"/>
  <c r="BD39" i="6"/>
  <c r="P39" i="6"/>
  <c r="BO39" i="6"/>
  <c r="AD38" i="5"/>
  <c r="CI39" i="6"/>
  <c r="M39" i="6"/>
  <c r="CQ39" i="6"/>
  <c r="BK39" i="6"/>
  <c r="BL39" i="6"/>
  <c r="AA38" i="5"/>
  <c r="BI39" i="6"/>
  <c r="R38" i="5"/>
  <c r="CF39" i="6"/>
  <c r="AM39" i="6"/>
  <c r="AD39" i="6"/>
  <c r="R39" i="6"/>
  <c r="E38" i="5"/>
  <c r="CL39" i="6"/>
  <c r="CR39" i="6"/>
  <c r="DQ39" i="6"/>
  <c r="DP39" i="6"/>
  <c r="DO39" i="6"/>
  <c r="DL39" i="6"/>
  <c r="AQ39" i="6"/>
  <c r="CK39" i="6"/>
  <c r="AN39" i="6"/>
  <c r="AZ39" i="6"/>
  <c r="Q39" i="6"/>
  <c r="AY39" i="6"/>
  <c r="L39" i="6"/>
  <c r="X39" i="6"/>
  <c r="Y39" i="6"/>
  <c r="AC39" i="6"/>
  <c r="AV39" i="6"/>
  <c r="CX39" i="6"/>
  <c r="CY39" i="6"/>
  <c r="CZ39" i="6"/>
  <c r="DA39" i="6"/>
  <c r="DB39" i="6"/>
  <c r="DC39" i="6"/>
  <c r="DD39" i="6"/>
  <c r="DF39" i="6"/>
  <c r="DE39" i="6"/>
  <c r="Q22" i="5"/>
  <c r="CE23" i="6"/>
  <c r="CI23" i="6"/>
  <c r="BJ23" i="6"/>
  <c r="J23" i="6"/>
  <c r="DL23" i="6"/>
  <c r="F23" i="6"/>
  <c r="BG23" i="6"/>
  <c r="BP23" i="6"/>
  <c r="AP23" i="6"/>
  <c r="BB23" i="6"/>
  <c r="AT23" i="6"/>
  <c r="CM36" i="6"/>
  <c r="CH36" i="6"/>
  <c r="T35" i="5"/>
  <c r="CJ36" i="6"/>
  <c r="E35" i="5"/>
  <c r="BP36" i="6"/>
  <c r="G36" i="6"/>
  <c r="DN36" i="6"/>
  <c r="C27" i="6"/>
  <c r="J27" i="6"/>
  <c r="CO27" i="6"/>
  <c r="E27" i="6"/>
  <c r="AL27" i="6"/>
  <c r="K26" i="5"/>
  <c r="Z27" i="6"/>
  <c r="CW27" i="6"/>
  <c r="U26" i="5"/>
  <c r="BY27" i="6"/>
  <c r="DO27" i="6"/>
  <c r="AU27" i="6"/>
  <c r="AB36" i="6"/>
  <c r="CN36" i="6"/>
  <c r="CW36" i="6"/>
  <c r="CA36" i="6"/>
  <c r="BS36" i="6"/>
  <c r="AZ36" i="6"/>
  <c r="H36" i="6"/>
  <c r="K35" i="5"/>
  <c r="CS36" i="6"/>
  <c r="X36" i="6"/>
  <c r="BO36" i="6"/>
  <c r="BX36" i="6"/>
  <c r="AF36" i="6"/>
  <c r="DH36" i="6"/>
  <c r="AL36" i="6"/>
  <c r="I36" i="6"/>
  <c r="AY36" i="6"/>
  <c r="BH36" i="6"/>
  <c r="AW36" i="6"/>
  <c r="CP36" i="6"/>
  <c r="DA27" i="6"/>
  <c r="CQ27" i="6"/>
  <c r="BX27" i="6"/>
  <c r="AH27" i="6"/>
  <c r="DE27" i="6"/>
  <c r="N26" i="5"/>
  <c r="CE27" i="6"/>
  <c r="BD27" i="6"/>
  <c r="F26" i="5"/>
  <c r="AD27" i="6"/>
  <c r="AS27" i="6"/>
  <c r="AC27" i="6"/>
  <c r="AT27" i="6"/>
  <c r="DD27" i="6"/>
  <c r="P27" i="6"/>
  <c r="BF27" i="6"/>
  <c r="CJ27" i="6"/>
  <c r="Q26" i="5"/>
  <c r="BC27" i="6"/>
  <c r="AV27" i="6"/>
  <c r="I27" i="6"/>
  <c r="CT36" i="6"/>
  <c r="BG36" i="6"/>
  <c r="CR36" i="6"/>
  <c r="Z35" i="5"/>
  <c r="CI36" i="6"/>
  <c r="S35" i="5"/>
  <c r="DK36" i="6"/>
  <c r="G35" i="5"/>
  <c r="K36" i="6"/>
  <c r="AD35" i="5"/>
  <c r="CC36" i="6"/>
  <c r="BB36" i="6"/>
  <c r="M35" i="5"/>
  <c r="AV36" i="6"/>
  <c r="Y36" i="6"/>
  <c r="BL36" i="6"/>
  <c r="Z36" i="6"/>
  <c r="D36" i="6"/>
  <c r="AK36" i="6"/>
  <c r="CV36" i="6"/>
  <c r="BR36" i="6"/>
  <c r="N36" i="6"/>
  <c r="BU36" i="6"/>
  <c r="Y27" i="6"/>
  <c r="Y26" i="5"/>
  <c r="AI27" i="6"/>
  <c r="G27" i="6"/>
  <c r="K27" i="6"/>
  <c r="M27" i="6"/>
  <c r="BW27" i="6"/>
  <c r="DQ37" i="6"/>
  <c r="DK37" i="6"/>
  <c r="CW37" i="6"/>
  <c r="W37" i="6"/>
  <c r="BU37" i="6"/>
  <c r="BG37" i="6"/>
  <c r="BM37" i="6"/>
  <c r="I36" i="5"/>
  <c r="AJ37" i="6"/>
  <c r="J37" i="6"/>
  <c r="AF37" i="6"/>
  <c r="S36" i="5"/>
  <c r="V37" i="6"/>
  <c r="H36" i="5"/>
  <c r="AT37" i="6"/>
  <c r="AU37" i="6"/>
  <c r="BX37" i="6"/>
  <c r="Q36" i="5"/>
  <c r="BZ37" i="6"/>
  <c r="P36" i="5"/>
  <c r="T36" i="5"/>
  <c r="D37" i="6"/>
  <c r="J36" i="5"/>
  <c r="Q37" i="6"/>
  <c r="CI37" i="6"/>
  <c r="BH37" i="6"/>
  <c r="BP37" i="6"/>
  <c r="AA37" i="6"/>
  <c r="CO37" i="6"/>
  <c r="BI37" i="6"/>
  <c r="I37" i="6"/>
  <c r="AC36" i="5"/>
  <c r="AE37" i="6"/>
  <c r="AM37" i="6"/>
  <c r="K37" i="6"/>
  <c r="CE37" i="6"/>
  <c r="F36" i="5"/>
  <c r="V36" i="5"/>
  <c r="CS37" i="6"/>
  <c r="R37" i="6"/>
  <c r="AL37" i="6"/>
  <c r="CA37" i="6"/>
  <c r="W36" i="5"/>
  <c r="L36" i="5"/>
  <c r="AH37" i="6"/>
  <c r="CR37" i="6"/>
  <c r="DI37" i="6"/>
  <c r="M36" i="5"/>
  <c r="H37" i="6"/>
  <c r="AI37" i="6"/>
  <c r="BJ37" i="6"/>
  <c r="BB37" i="6"/>
  <c r="CC37" i="6"/>
  <c r="X37" i="6"/>
  <c r="AR37" i="6"/>
  <c r="S37" i="6"/>
  <c r="CH37" i="6"/>
  <c r="N36" i="5"/>
  <c r="DP37" i="6"/>
  <c r="DJ37" i="6"/>
  <c r="O37" i="6"/>
  <c r="BE37" i="6"/>
  <c r="CP37" i="6"/>
  <c r="BT37" i="6"/>
  <c r="AB37" i="6"/>
  <c r="X36" i="5"/>
  <c r="CJ37" i="6"/>
  <c r="N37" i="6"/>
  <c r="BN37" i="6"/>
  <c r="G37" i="6"/>
  <c r="CG37" i="6"/>
  <c r="BD37" i="6"/>
  <c r="P37" i="6"/>
  <c r="BY37" i="6"/>
  <c r="C36" i="5"/>
  <c r="U37" i="6"/>
  <c r="E37" i="6"/>
  <c r="CQ37" i="6"/>
  <c r="BS37" i="6"/>
  <c r="AA36" i="5"/>
  <c r="R36" i="5"/>
  <c r="CF37" i="6"/>
  <c r="BF37" i="6"/>
  <c r="O36" i="5"/>
  <c r="Z36" i="5"/>
  <c r="U36" i="5"/>
  <c r="AV37" i="6"/>
  <c r="DL37" i="6"/>
  <c r="BV37" i="6"/>
  <c r="AK37" i="6"/>
  <c r="AN37" i="6"/>
  <c r="M37" i="6"/>
  <c r="F37" i="6"/>
  <c r="BC37" i="6"/>
  <c r="AX37" i="6"/>
  <c r="DN37" i="6"/>
  <c r="DH37" i="6"/>
  <c r="DG37" i="6"/>
  <c r="CV37" i="6"/>
  <c r="CU37" i="6"/>
  <c r="CN37" i="6"/>
  <c r="C37" i="6"/>
  <c r="CT37" i="6"/>
  <c r="AQ37" i="6"/>
  <c r="AW37" i="6"/>
  <c r="CD37" i="6"/>
  <c r="CK37" i="6"/>
  <c r="BW37" i="6"/>
  <c r="AP37" i="6"/>
  <c r="CB37" i="6"/>
  <c r="BQ37" i="6"/>
  <c r="BO37" i="6"/>
  <c r="BA37" i="6"/>
  <c r="AD36" i="5"/>
  <c r="Y36" i="5"/>
  <c r="Z37" i="6"/>
  <c r="BK37" i="6"/>
  <c r="AY37" i="6"/>
  <c r="BL37" i="6"/>
  <c r="L37" i="6"/>
  <c r="AO37" i="6"/>
  <c r="Y37" i="6"/>
  <c r="T37" i="6"/>
  <c r="AD37" i="6"/>
  <c r="E36" i="5"/>
  <c r="AC37" i="6"/>
  <c r="CL37" i="6"/>
  <c r="K36" i="5"/>
  <c r="DR37" i="6"/>
  <c r="DO37" i="6"/>
  <c r="DM37" i="6"/>
  <c r="CM37" i="6"/>
  <c r="AS37" i="6"/>
  <c r="AZ37" i="6"/>
  <c r="BR37" i="6"/>
  <c r="D36" i="5"/>
  <c r="AB36" i="5"/>
  <c r="AG37" i="6"/>
  <c r="G36" i="5"/>
  <c r="CX37" i="6"/>
  <c r="CY37" i="6"/>
  <c r="CZ37" i="6"/>
  <c r="DA37" i="6"/>
  <c r="DB37" i="6"/>
  <c r="DC37" i="6"/>
  <c r="DD37" i="6"/>
  <c r="DF37" i="6"/>
  <c r="DE37" i="6"/>
  <c r="DG27" i="6"/>
  <c r="L27" i="6"/>
  <c r="S26" i="5"/>
  <c r="DI27" i="6"/>
  <c r="CG27" i="6"/>
  <c r="AR27" i="6"/>
  <c r="AD26" i="5"/>
  <c r="BT27" i="6"/>
  <c r="DM27" i="6"/>
  <c r="AX27" i="6"/>
  <c r="BA27" i="6"/>
  <c r="O27" i="6"/>
  <c r="CZ27" i="6"/>
  <c r="H26" i="5"/>
  <c r="R27" i="6"/>
  <c r="BL27" i="6"/>
  <c r="CB27" i="6"/>
  <c r="CT27" i="6"/>
  <c r="S27" i="6"/>
  <c r="AF27" i="6"/>
  <c r="AO27" i="6"/>
  <c r="AY27" i="6"/>
  <c r="BR27" i="6"/>
  <c r="CN27" i="6"/>
  <c r="BV27" i="6"/>
  <c r="G26" i="5"/>
  <c r="BI27" i="6"/>
  <c r="BQ27" i="6"/>
  <c r="I26" i="5"/>
  <c r="AP27" i="6"/>
  <c r="CV27" i="6"/>
  <c r="BM27" i="6"/>
  <c r="DJ27" i="6"/>
  <c r="DC27" i="6"/>
  <c r="CY27" i="6"/>
  <c r="Q27" i="6"/>
  <c r="CK27" i="6"/>
  <c r="DK27" i="6"/>
  <c r="CS27" i="6"/>
  <c r="AM27" i="6"/>
  <c r="BP27" i="6"/>
  <c r="J26" i="5"/>
  <c r="CD27" i="6"/>
  <c r="AQ27" i="6"/>
  <c r="H27" i="6"/>
  <c r="W26" i="5"/>
  <c r="AB26" i="5"/>
  <c r="AZ27" i="6"/>
  <c r="X26" i="5"/>
  <c r="Z26" i="5"/>
  <c r="AE27" i="6"/>
  <c r="X27" i="6"/>
  <c r="BK27" i="6"/>
  <c r="P26" i="5"/>
  <c r="BN27" i="6"/>
  <c r="CM27" i="6"/>
  <c r="DP27" i="6"/>
  <c r="CL27" i="6"/>
  <c r="DH27" i="6"/>
  <c r="L26" i="5"/>
  <c r="CH27" i="6"/>
  <c r="CF27" i="6"/>
  <c r="F27" i="6"/>
  <c r="U27" i="6"/>
  <c r="CC27" i="6"/>
  <c r="BB27" i="6"/>
  <c r="V27" i="6"/>
  <c r="BE27" i="6"/>
  <c r="BU27" i="6"/>
  <c r="DN27" i="6"/>
  <c r="CP27" i="6"/>
  <c r="AG23" i="6"/>
  <c r="Y22" i="5"/>
  <c r="DH23" i="6"/>
  <c r="I23" i="6"/>
  <c r="BA23" i="6"/>
  <c r="CU23" i="6"/>
  <c r="V23" i="6"/>
  <c r="P22" i="5"/>
  <c r="DF27" i="6"/>
  <c r="DB27" i="6"/>
  <c r="CX27" i="6"/>
  <c r="T26" i="5"/>
  <c r="AJ27" i="6"/>
  <c r="DQ27" i="6"/>
  <c r="O26" i="5"/>
  <c r="AG27" i="6"/>
  <c r="BS27" i="6"/>
  <c r="D27" i="6"/>
  <c r="AW27" i="6"/>
  <c r="AK27" i="6"/>
  <c r="CU27" i="6"/>
  <c r="E26" i="5"/>
  <c r="AA27" i="6"/>
  <c r="AN27" i="6"/>
  <c r="CR27" i="6"/>
  <c r="V26" i="5"/>
  <c r="R26" i="5"/>
  <c r="D26" i="5"/>
  <c r="BH27" i="6"/>
  <c r="C26" i="5"/>
  <c r="N27" i="6"/>
  <c r="M26" i="5"/>
  <c r="DR27" i="6"/>
  <c r="BO27" i="6"/>
  <c r="DL27" i="6"/>
  <c r="CA27" i="6"/>
  <c r="T27" i="6"/>
  <c r="AC26" i="5"/>
  <c r="AA26" i="5"/>
  <c r="CI27" i="6"/>
  <c r="BZ27" i="6"/>
  <c r="BJ27" i="6"/>
  <c r="AB27" i="6"/>
  <c r="BG27" i="6"/>
  <c r="AD23" i="6"/>
  <c r="I22" i="5"/>
  <c r="CS23" i="6"/>
  <c r="X23" i="6"/>
  <c r="BQ23" i="6"/>
  <c r="CK23" i="6"/>
  <c r="CM23" i="6"/>
  <c r="DD23" i="6"/>
  <c r="CZ23" i="6"/>
  <c r="L22" i="5"/>
  <c r="H22" i="5"/>
  <c r="Z22" i="5"/>
  <c r="AO23" i="6"/>
  <c r="Z23" i="6"/>
  <c r="J22" i="5"/>
  <c r="BR23" i="6"/>
  <c r="BN23" i="6"/>
  <c r="N23" i="6"/>
  <c r="BV23" i="6"/>
  <c r="DI23" i="6"/>
  <c r="DR23" i="6"/>
  <c r="AE23" i="6"/>
  <c r="CO23" i="6"/>
  <c r="AZ23" i="6"/>
  <c r="AI23" i="6"/>
  <c r="AL23" i="6"/>
  <c r="K23" i="6"/>
  <c r="AB22" i="5"/>
  <c r="BH23" i="6"/>
  <c r="BX23" i="6"/>
  <c r="X22" i="5"/>
  <c r="CW23" i="6"/>
  <c r="AR23" i="6"/>
  <c r="AC23" i="6"/>
  <c r="CA23" i="6"/>
  <c r="T23" i="6"/>
  <c r="L23" i="6"/>
  <c r="CC23" i="6"/>
  <c r="CD23" i="6"/>
  <c r="O23" i="6"/>
  <c r="DC23" i="6"/>
  <c r="CY23" i="6"/>
  <c r="C22" i="5"/>
  <c r="C23" i="6"/>
  <c r="F22" i="5"/>
  <c r="AX23" i="6"/>
  <c r="E23" i="6"/>
  <c r="AD22" i="5"/>
  <c r="BZ23" i="6"/>
  <c r="BW23" i="6"/>
  <c r="AK23" i="6"/>
  <c r="CT23" i="6"/>
  <c r="DJ23" i="6"/>
  <c r="CL23" i="6"/>
  <c r="BC23" i="6"/>
  <c r="AY23" i="6"/>
  <c r="CG23" i="6"/>
  <c r="M22" i="5"/>
  <c r="CH23" i="6"/>
  <c r="AM23" i="6"/>
  <c r="BL23" i="6"/>
  <c r="U23" i="6"/>
  <c r="P23" i="6"/>
  <c r="H23" i="6"/>
  <c r="DG23" i="6"/>
  <c r="AA23" i="6"/>
  <c r="E22" i="5"/>
  <c r="U22" i="5"/>
  <c r="AC22" i="5"/>
  <c r="CQ23" i="6"/>
  <c r="BD23" i="6"/>
  <c r="AS23" i="6"/>
  <c r="CV23" i="6"/>
  <c r="DK23" i="6"/>
  <c r="DG30" i="6"/>
  <c r="CW30" i="6"/>
  <c r="BE30" i="6"/>
  <c r="CP30" i="6"/>
  <c r="CK30" i="6"/>
  <c r="G30" i="6"/>
  <c r="CB30" i="6"/>
  <c r="AT30" i="6"/>
  <c r="P30" i="6"/>
  <c r="BR30" i="6"/>
  <c r="CC30" i="6"/>
  <c r="T29" i="5"/>
  <c r="E30" i="6"/>
  <c r="R29" i="5"/>
  <c r="AC29" i="5"/>
  <c r="AX30" i="6"/>
  <c r="AO30" i="6"/>
  <c r="G29" i="5"/>
  <c r="N29" i="5"/>
  <c r="CL30" i="6"/>
  <c r="CA30" i="6"/>
  <c r="L29" i="5"/>
  <c r="AH30" i="6"/>
  <c r="AV30" i="6"/>
  <c r="Q30" i="6"/>
  <c r="BC30" i="6"/>
  <c r="K30" i="6"/>
  <c r="Z29" i="5"/>
  <c r="AC30" i="6"/>
  <c r="DN30" i="6"/>
  <c r="BM30" i="6"/>
  <c r="AB30" i="6"/>
  <c r="AJ30" i="6"/>
  <c r="AF30" i="6"/>
  <c r="V30" i="6"/>
  <c r="BW30" i="6"/>
  <c r="H29" i="5"/>
  <c r="BB30" i="6"/>
  <c r="BX30" i="6"/>
  <c r="Q29" i="5"/>
  <c r="C29" i="5"/>
  <c r="CQ30" i="6"/>
  <c r="BL30" i="6"/>
  <c r="L30" i="6"/>
  <c r="X30" i="6"/>
  <c r="BI30" i="6"/>
  <c r="F29" i="5"/>
  <c r="R30" i="6"/>
  <c r="DP30" i="6"/>
  <c r="W30" i="6"/>
  <c r="BU30" i="6"/>
  <c r="O30" i="6"/>
  <c r="BG30" i="6"/>
  <c r="BT30" i="6"/>
  <c r="M29" i="5"/>
  <c r="H30" i="6"/>
  <c r="CM30" i="6"/>
  <c r="CT30" i="6"/>
  <c r="X29" i="5"/>
  <c r="AS30" i="6"/>
  <c r="AK30" i="6"/>
  <c r="CJ30" i="6"/>
  <c r="BJ30" i="6"/>
  <c r="BD30" i="6"/>
  <c r="AU30" i="6"/>
  <c r="BY30" i="6"/>
  <c r="BO30" i="6"/>
  <c r="AD29" i="5"/>
  <c r="CI30" i="6"/>
  <c r="U30" i="6"/>
  <c r="BH30" i="6"/>
  <c r="AY30" i="6"/>
  <c r="BS30" i="6"/>
  <c r="AA29" i="5"/>
  <c r="AB29" i="5"/>
  <c r="F30" i="6"/>
  <c r="I30" i="6"/>
  <c r="AR30" i="6"/>
  <c r="S30" i="6"/>
  <c r="AM30" i="6"/>
  <c r="Y30" i="6"/>
  <c r="BF30" i="6"/>
  <c r="O29" i="5"/>
  <c r="CH30" i="6"/>
  <c r="AL30" i="6"/>
  <c r="E29" i="5"/>
  <c r="M30" i="6"/>
  <c r="AA30" i="6"/>
  <c r="D29" i="5"/>
  <c r="CF30" i="6"/>
  <c r="AE30" i="6"/>
  <c r="CE30" i="6"/>
  <c r="V29" i="5"/>
  <c r="T30" i="6"/>
  <c r="CS30" i="6"/>
  <c r="DH30" i="6"/>
  <c r="CU30" i="6"/>
  <c r="CN30" i="6"/>
  <c r="I29" i="5"/>
  <c r="N30" i="6"/>
  <c r="AW30" i="6"/>
  <c r="AP30" i="6"/>
  <c r="CG30" i="6"/>
  <c r="BZ30" i="6"/>
  <c r="BA30" i="6"/>
  <c r="Y29" i="5"/>
  <c r="Z30" i="6"/>
  <c r="BK30" i="6"/>
  <c r="CO30" i="6"/>
  <c r="W29" i="5"/>
  <c r="CR30" i="6"/>
  <c r="DR30" i="6"/>
  <c r="DQ30" i="6"/>
  <c r="DO30" i="6"/>
  <c r="DM30" i="6"/>
  <c r="DL30" i="6"/>
  <c r="DK30" i="6"/>
  <c r="DJ30" i="6"/>
  <c r="DI30" i="6"/>
  <c r="CV30" i="6"/>
  <c r="C30" i="6"/>
  <c r="AI30" i="6"/>
  <c r="BV30" i="6"/>
  <c r="J30" i="6"/>
  <c r="AQ30" i="6"/>
  <c r="S29" i="5"/>
  <c r="CD30" i="6"/>
  <c r="BN30" i="6"/>
  <c r="AN30" i="6"/>
  <c r="AZ30" i="6"/>
  <c r="BQ30" i="6"/>
  <c r="D30" i="6"/>
  <c r="J29" i="5"/>
  <c r="AD30" i="6"/>
  <c r="P29" i="5"/>
  <c r="BP30" i="6"/>
  <c r="AG30" i="6"/>
  <c r="U29" i="5"/>
  <c r="K29" i="5"/>
  <c r="CX30" i="6"/>
  <c r="CY30" i="6"/>
  <c r="CZ30" i="6"/>
  <c r="DA30" i="6"/>
  <c r="DB30" i="6"/>
  <c r="DC30" i="6"/>
  <c r="DD30" i="6"/>
  <c r="DF30" i="6"/>
  <c r="DE30" i="6"/>
  <c r="DP23" i="6"/>
  <c r="DA20" i="6"/>
  <c r="CX18" i="6"/>
  <c r="BX18" i="6"/>
  <c r="S18" i="5"/>
  <c r="DL18" i="6"/>
  <c r="BL11" i="6"/>
  <c r="DF18" i="6"/>
  <c r="BT18" i="6"/>
  <c r="CP18" i="6"/>
  <c r="I18" i="6"/>
  <c r="DG18" i="6"/>
  <c r="H18" i="5"/>
  <c r="E18" i="6"/>
  <c r="D18" i="6"/>
  <c r="Q18" i="5"/>
  <c r="N11" i="6"/>
  <c r="DB18" i="6"/>
  <c r="CC18" i="6"/>
  <c r="AX18" i="6"/>
  <c r="BC18" i="6"/>
  <c r="V20" i="6"/>
  <c r="BY20" i="6"/>
  <c r="AM20" i="6"/>
  <c r="BO20" i="6"/>
  <c r="AD20" i="6"/>
  <c r="AA20" i="6"/>
  <c r="AC20" i="6"/>
  <c r="CT20" i="6"/>
  <c r="BM20" i="6"/>
  <c r="BW20" i="6"/>
  <c r="AF20" i="6"/>
  <c r="DE11" i="6"/>
  <c r="CD11" i="6"/>
  <c r="CK20" i="6"/>
  <c r="AT20" i="6"/>
  <c r="Z20" i="6"/>
  <c r="BB20" i="6"/>
  <c r="AZ20" i="6"/>
  <c r="P20" i="6"/>
  <c r="DB11" i="6"/>
  <c r="T11" i="6"/>
  <c r="K18" i="6"/>
  <c r="AT18" i="6"/>
  <c r="DD20" i="6"/>
  <c r="DP20" i="6"/>
  <c r="H20" i="6"/>
  <c r="DI20" i="6"/>
  <c r="DR20" i="6"/>
  <c r="BE20" i="6"/>
  <c r="CJ23" i="6"/>
  <c r="BU23" i="6"/>
  <c r="DM23" i="6"/>
  <c r="D22" i="5"/>
  <c r="W22" i="5"/>
  <c r="AH23" i="6"/>
  <c r="G22" i="5"/>
  <c r="V22" i="5"/>
  <c r="AA22" i="5"/>
  <c r="BO23" i="6"/>
  <c r="AN23" i="6"/>
  <c r="AQ23" i="6"/>
  <c r="BT23" i="6"/>
  <c r="AJ11" i="6"/>
  <c r="S11" i="5"/>
  <c r="BC11" i="6"/>
  <c r="CZ20" i="6"/>
  <c r="X20" i="6"/>
  <c r="CQ20" i="6"/>
  <c r="CO20" i="6"/>
  <c r="C20" i="6"/>
  <c r="CP20" i="6"/>
  <c r="CR20" i="6"/>
  <c r="AY20" i="6"/>
  <c r="BF20" i="6"/>
  <c r="BH20" i="6"/>
  <c r="L20" i="6"/>
  <c r="AR20" i="6"/>
  <c r="AP11" i="6"/>
  <c r="BZ11" i="6"/>
  <c r="E10" i="5"/>
  <c r="DN18" i="6"/>
  <c r="BF18" i="6"/>
  <c r="D18" i="5"/>
  <c r="X18" i="5"/>
  <c r="DE20" i="6"/>
  <c r="BT20" i="6"/>
  <c r="BV20" i="6"/>
  <c r="DK20" i="6"/>
  <c r="AU20" i="6"/>
  <c r="CE20" i="6"/>
  <c r="AJ20" i="6"/>
  <c r="AS20" i="6"/>
  <c r="J20" i="6"/>
  <c r="M20" i="6"/>
  <c r="DL20" i="6"/>
  <c r="CB20" i="6"/>
  <c r="AP20" i="6"/>
  <c r="K20" i="6"/>
  <c r="DC20" i="6"/>
  <c r="CY20" i="6"/>
  <c r="CF20" i="6"/>
  <c r="BU20" i="6"/>
  <c r="CW20" i="6"/>
  <c r="N20" i="6"/>
  <c r="U20" i="6"/>
  <c r="BS20" i="6"/>
  <c r="DG20" i="6"/>
  <c r="CA20" i="6"/>
  <c r="AE20" i="6"/>
  <c r="AQ20" i="6"/>
  <c r="G20" i="6"/>
  <c r="AL20" i="6"/>
  <c r="Q20" i="6"/>
  <c r="BX20" i="6"/>
  <c r="CH20" i="6"/>
  <c r="DM20" i="6"/>
  <c r="BA20" i="6"/>
  <c r="BQ20" i="6"/>
  <c r="R20" i="6"/>
  <c r="BZ20" i="6"/>
  <c r="BK20" i="6"/>
  <c r="W20" i="6"/>
  <c r="CU20" i="6"/>
  <c r="DI24" i="6"/>
  <c r="CV24" i="6"/>
  <c r="BG24" i="6"/>
  <c r="BV24" i="6"/>
  <c r="AB24" i="6"/>
  <c r="J24" i="6"/>
  <c r="AK24" i="6"/>
  <c r="AF24" i="6"/>
  <c r="BB24" i="6"/>
  <c r="BX24" i="6"/>
  <c r="CC24" i="6"/>
  <c r="BA24" i="6"/>
  <c r="P23" i="5"/>
  <c r="T23" i="5"/>
  <c r="AD23" i="5"/>
  <c r="J23" i="5"/>
  <c r="BK24" i="6"/>
  <c r="AY24" i="6"/>
  <c r="BS24" i="6"/>
  <c r="AA24" i="6"/>
  <c r="AA23" i="5"/>
  <c r="X24" i="6"/>
  <c r="I24" i="6"/>
  <c r="AR24" i="6"/>
  <c r="V23" i="5"/>
  <c r="AL24" i="6"/>
  <c r="K23" i="5"/>
  <c r="W23" i="5"/>
  <c r="DP24" i="6"/>
  <c r="DL24" i="6"/>
  <c r="W24" i="6"/>
  <c r="C24" i="6"/>
  <c r="M23" i="5"/>
  <c r="AQ24" i="6"/>
  <c r="N24" i="6"/>
  <c r="S23" i="5"/>
  <c r="CD24" i="6"/>
  <c r="E24" i="6"/>
  <c r="AB23" i="5"/>
  <c r="F24" i="6"/>
  <c r="BI24" i="6"/>
  <c r="BC24" i="6"/>
  <c r="R23" i="5"/>
  <c r="F23" i="5"/>
  <c r="R24" i="6"/>
  <c r="DR24" i="6"/>
  <c r="DN24" i="6"/>
  <c r="DM24" i="6"/>
  <c r="DH24" i="6"/>
  <c r="DG24" i="6"/>
  <c r="BM24" i="6"/>
  <c r="CJ24" i="6"/>
  <c r="V24" i="6"/>
  <c r="CK24" i="6"/>
  <c r="BW24" i="6"/>
  <c r="G24" i="6"/>
  <c r="CG24" i="6"/>
  <c r="AN24" i="6"/>
  <c r="BD24" i="6"/>
  <c r="AZ24" i="6"/>
  <c r="C23" i="5"/>
  <c r="BQ24" i="6"/>
  <c r="BO24" i="6"/>
  <c r="D24" i="6"/>
  <c r="Z24" i="6"/>
  <c r="CO24" i="6"/>
  <c r="AC23" i="5"/>
  <c r="S24" i="6"/>
  <c r="Y24" i="6"/>
  <c r="CE24" i="6"/>
  <c r="T24" i="6"/>
  <c r="AD24" i="6"/>
  <c r="G23" i="5"/>
  <c r="AH24" i="6"/>
  <c r="CR24" i="6"/>
  <c r="CL24" i="6"/>
  <c r="AV24" i="6"/>
  <c r="DK24" i="6"/>
  <c r="BU24" i="6"/>
  <c r="I23" i="5"/>
  <c r="CB24" i="6"/>
  <c r="P24" i="6"/>
  <c r="Q24" i="6"/>
  <c r="CI24" i="6"/>
  <c r="BP24" i="6"/>
  <c r="BL24" i="6"/>
  <c r="AO24" i="6"/>
  <c r="K24" i="6"/>
  <c r="BF24" i="6"/>
  <c r="O23" i="5"/>
  <c r="L23" i="5"/>
  <c r="DQ24" i="6"/>
  <c r="DO24" i="6"/>
  <c r="CW24" i="6"/>
  <c r="CU24" i="6"/>
  <c r="CP24" i="6"/>
  <c r="O24" i="6"/>
  <c r="BE24" i="6"/>
  <c r="CN24" i="6"/>
  <c r="BT24" i="6"/>
  <c r="H24" i="6"/>
  <c r="AI24" i="6"/>
  <c r="X23" i="5"/>
  <c r="AS24" i="6"/>
  <c r="AW24" i="6"/>
  <c r="BN24" i="6"/>
  <c r="AP24" i="6"/>
  <c r="H23" i="5"/>
  <c r="BJ24" i="6"/>
  <c r="AU24" i="6"/>
  <c r="BZ24" i="6"/>
  <c r="BR24" i="6"/>
  <c r="Y23" i="5"/>
  <c r="M24" i="6"/>
  <c r="CQ24" i="6"/>
  <c r="L24" i="6"/>
  <c r="CF24" i="6"/>
  <c r="AX24" i="6"/>
  <c r="AE24" i="6"/>
  <c r="AG24" i="6"/>
  <c r="AM24" i="6"/>
  <c r="CH24" i="6"/>
  <c r="N23" i="5"/>
  <c r="E23" i="5"/>
  <c r="DJ24" i="6"/>
  <c r="CM24" i="6"/>
  <c r="CT24" i="6"/>
  <c r="AJ24" i="6"/>
  <c r="AT24" i="6"/>
  <c r="Q23" i="5"/>
  <c r="BY24" i="6"/>
  <c r="U24" i="6"/>
  <c r="BH24" i="6"/>
  <c r="D23" i="5"/>
  <c r="Z23" i="5"/>
  <c r="CS24" i="6"/>
  <c r="U23" i="5"/>
  <c r="AC24" i="6"/>
  <c r="CA24" i="6"/>
  <c r="CX24" i="6"/>
  <c r="CY24" i="6"/>
  <c r="CZ24" i="6"/>
  <c r="DA24" i="6"/>
  <c r="DB24" i="6"/>
  <c r="DC24" i="6"/>
  <c r="DD24" i="6"/>
  <c r="DE24" i="6"/>
  <c r="DF24" i="6"/>
  <c r="I11" i="6"/>
  <c r="DN11" i="6"/>
  <c r="DB20" i="6"/>
  <c r="CX20" i="6"/>
  <c r="O20" i="6"/>
  <c r="T20" i="6"/>
  <c r="AV20" i="6"/>
  <c r="AK20" i="6"/>
  <c r="DF20" i="6"/>
  <c r="BC20" i="6"/>
  <c r="CI20" i="6"/>
  <c r="BN20" i="6"/>
  <c r="AH20" i="6"/>
  <c r="E20" i="6"/>
  <c r="CN20" i="6"/>
  <c r="CJ20" i="6"/>
  <c r="CV20" i="6"/>
  <c r="CM20" i="6"/>
  <c r="CG20" i="6"/>
  <c r="CC20" i="6"/>
  <c r="DO20" i="6"/>
  <c r="AO20" i="6"/>
  <c r="AW20" i="6"/>
  <c r="DQ20" i="6"/>
  <c r="BI20" i="6"/>
  <c r="AN20" i="6"/>
  <c r="D20" i="6"/>
  <c r="X10" i="5"/>
  <c r="F11" i="6"/>
  <c r="X11" i="5"/>
  <c r="DE18" i="6"/>
  <c r="DA18" i="6"/>
  <c r="L18" i="5"/>
  <c r="P18" i="5"/>
  <c r="DJ18" i="6"/>
  <c r="BY18" i="6"/>
  <c r="AP18" i="6"/>
  <c r="AF18" i="6"/>
  <c r="BE18" i="6"/>
  <c r="DP18" i="6"/>
  <c r="CQ18" i="6"/>
  <c r="CK18" i="6"/>
  <c r="AV18" i="6"/>
  <c r="Y18" i="6"/>
  <c r="AH18" i="6"/>
  <c r="AM18" i="6"/>
  <c r="BI18" i="6"/>
  <c r="BL18" i="6"/>
  <c r="M18" i="6"/>
  <c r="AZ18" i="6"/>
  <c r="CB18" i="6"/>
  <c r="CM18" i="6"/>
  <c r="DH18" i="6"/>
  <c r="CE18" i="6"/>
  <c r="AK18" i="6"/>
  <c r="N18" i="5"/>
  <c r="F18" i="6"/>
  <c r="AD18" i="6"/>
  <c r="AA18" i="5"/>
  <c r="BH18" i="6"/>
  <c r="BN18" i="6"/>
  <c r="BM18" i="6"/>
  <c r="S20" i="6"/>
  <c r="G18" i="5"/>
  <c r="K18" i="5"/>
  <c r="T18" i="6"/>
  <c r="BZ18" i="6"/>
  <c r="DF9" i="6"/>
  <c r="DD18" i="6"/>
  <c r="CZ18" i="6"/>
  <c r="V18" i="5"/>
  <c r="C18" i="5"/>
  <c r="CI18" i="6"/>
  <c r="BB18" i="6"/>
  <c r="G18" i="6"/>
  <c r="M18" i="5"/>
  <c r="CU18" i="6"/>
  <c r="AC18" i="6"/>
  <c r="T18" i="5"/>
  <c r="N18" i="6"/>
  <c r="CR18" i="6"/>
  <c r="R18" i="5"/>
  <c r="CA18" i="6"/>
  <c r="AG18" i="6"/>
  <c r="X18" i="6"/>
  <c r="BP18" i="6"/>
  <c r="Q18" i="6"/>
  <c r="P18" i="6"/>
  <c r="BW18" i="6"/>
  <c r="H18" i="6"/>
  <c r="DR18" i="6"/>
  <c r="CF18" i="6"/>
  <c r="CT18" i="6"/>
  <c r="CH18" i="6"/>
  <c r="W18" i="5"/>
  <c r="CS18" i="6"/>
  <c r="CO18" i="6"/>
  <c r="U18" i="6"/>
  <c r="CD18" i="6"/>
  <c r="DI18" i="6"/>
  <c r="AA18" i="6"/>
  <c r="AC18" i="5"/>
  <c r="R18" i="6"/>
  <c r="Z18" i="6"/>
  <c r="AB18" i="6"/>
  <c r="DC18" i="6"/>
  <c r="CY18" i="6"/>
  <c r="O18" i="5"/>
  <c r="BR18" i="6"/>
  <c r="BO18" i="6"/>
  <c r="BJ18" i="6"/>
  <c r="V18" i="6"/>
  <c r="C18" i="6"/>
  <c r="CV18" i="6"/>
  <c r="AE18" i="6"/>
  <c r="BA18" i="6"/>
  <c r="BU18" i="6"/>
  <c r="CL18" i="6"/>
  <c r="AR18" i="6"/>
  <c r="AL18" i="6"/>
  <c r="AO18" i="6"/>
  <c r="AB18" i="5"/>
  <c r="BS18" i="6"/>
  <c r="AD18" i="5"/>
  <c r="AN18" i="6"/>
  <c r="CJ18" i="6"/>
  <c r="W18" i="6"/>
  <c r="E18" i="5"/>
  <c r="L18" i="6"/>
  <c r="O18" i="6"/>
  <c r="S18" i="6"/>
  <c r="U18" i="5"/>
  <c r="Z18" i="5"/>
  <c r="AY18" i="6"/>
  <c r="BQ18" i="6"/>
  <c r="J18" i="6"/>
  <c r="CL20" i="6"/>
  <c r="I20" i="6"/>
  <c r="DN20" i="6"/>
  <c r="CD20" i="6"/>
  <c r="BR20" i="6"/>
  <c r="BL20" i="6"/>
  <c r="F20" i="6"/>
  <c r="BD20" i="6"/>
  <c r="AG20" i="6"/>
  <c r="DH20" i="6"/>
  <c r="BP20" i="6"/>
  <c r="Y20" i="6"/>
  <c r="BJ20" i="6"/>
  <c r="AX20" i="6"/>
  <c r="BG20" i="6"/>
  <c r="AI20" i="6"/>
  <c r="DJ20" i="6"/>
  <c r="CS20" i="6"/>
  <c r="AV16" i="6"/>
  <c r="BF16" i="6"/>
  <c r="DG16" i="6"/>
  <c r="X9" i="5"/>
  <c r="Z11" i="5"/>
  <c r="CE16" i="6"/>
  <c r="D16" i="5"/>
  <c r="T16" i="5"/>
  <c r="F18" i="5"/>
  <c r="BK18" i="6"/>
  <c r="Y18" i="5"/>
  <c r="AU18" i="6"/>
  <c r="AQ18" i="6"/>
  <c r="I18" i="5"/>
  <c r="DK18" i="6"/>
  <c r="DR22" i="6"/>
  <c r="DP22" i="6"/>
  <c r="DO22" i="6"/>
  <c r="DL22" i="6"/>
  <c r="DK22" i="6"/>
  <c r="DI22" i="6"/>
  <c r="CU22" i="6"/>
  <c r="O22" i="6"/>
  <c r="C22" i="6"/>
  <c r="CM22" i="6"/>
  <c r="AI22" i="6"/>
  <c r="AB22" i="6"/>
  <c r="AJ22" i="6"/>
  <c r="CJ22" i="6"/>
  <c r="S21" i="5"/>
  <c r="H21" i="5"/>
  <c r="AN22" i="6"/>
  <c r="P22" i="6"/>
  <c r="AZ22" i="6"/>
  <c r="BX22" i="6"/>
  <c r="BR22" i="6"/>
  <c r="BO22" i="6"/>
  <c r="P21" i="5"/>
  <c r="D22" i="6"/>
  <c r="CI22" i="6"/>
  <c r="Y21" i="5"/>
  <c r="AY22" i="6"/>
  <c r="AB21" i="5"/>
  <c r="F22" i="6"/>
  <c r="AR22" i="6"/>
  <c r="AC21" i="5"/>
  <c r="S22" i="6"/>
  <c r="AM22" i="6"/>
  <c r="Y22" i="6"/>
  <c r="CE22" i="6"/>
  <c r="O21" i="5"/>
  <c r="Z21" i="5"/>
  <c r="CH22" i="6"/>
  <c r="G21" i="5"/>
  <c r="R22" i="6"/>
  <c r="W21" i="5"/>
  <c r="AL22" i="6"/>
  <c r="U21" i="5"/>
  <c r="DM22" i="6"/>
  <c r="BT22" i="6"/>
  <c r="AS22" i="6"/>
  <c r="AF22" i="6"/>
  <c r="CD22" i="6"/>
  <c r="AT22" i="6"/>
  <c r="BZ22" i="6"/>
  <c r="CC22" i="6"/>
  <c r="T22" i="6"/>
  <c r="DQ22" i="6"/>
  <c r="DG22" i="6"/>
  <c r="CW22" i="6"/>
  <c r="BU22" i="6"/>
  <c r="BV22" i="6"/>
  <c r="J22" i="6"/>
  <c r="G22" i="6"/>
  <c r="AU22" i="6"/>
  <c r="Q21" i="5"/>
  <c r="BY22" i="6"/>
  <c r="C21" i="5"/>
  <c r="T21" i="5"/>
  <c r="J21" i="5"/>
  <c r="Q22" i="6"/>
  <c r="M22" i="6"/>
  <c r="E22" i="6"/>
  <c r="Z22" i="6"/>
  <c r="CQ22" i="6"/>
  <c r="BS22" i="6"/>
  <c r="BP22" i="6"/>
  <c r="L22" i="6"/>
  <c r="AA21" i="5"/>
  <c r="I22" i="6"/>
  <c r="R21" i="5"/>
  <c r="AX22" i="6"/>
  <c r="AO22" i="6"/>
  <c r="AG22" i="6"/>
  <c r="CS22" i="6"/>
  <c r="AD22" i="6"/>
  <c r="CA22" i="6"/>
  <c r="AC22" i="6"/>
  <c r="CR22" i="6"/>
  <c r="W22" i="6"/>
  <c r="CP22" i="6"/>
  <c r="X21" i="5"/>
  <c r="CB22" i="6"/>
  <c r="BQ22" i="6"/>
  <c r="BI22" i="6"/>
  <c r="BF22" i="6"/>
  <c r="E21" i="5"/>
  <c r="CL22" i="6"/>
  <c r="K21" i="5"/>
  <c r="L21" i="5"/>
  <c r="AH22" i="6"/>
  <c r="AV22" i="6"/>
  <c r="DN22" i="6"/>
  <c r="DH22" i="6"/>
  <c r="BG22" i="6"/>
  <c r="BE22" i="6"/>
  <c r="M21" i="5"/>
  <c r="I21" i="5"/>
  <c r="CT22" i="6"/>
  <c r="AK22" i="6"/>
  <c r="N22" i="6"/>
  <c r="V22" i="6"/>
  <c r="AW22" i="6"/>
  <c r="CK22" i="6"/>
  <c r="BN22" i="6"/>
  <c r="AP22" i="6"/>
  <c r="BJ22" i="6"/>
  <c r="BB22" i="6"/>
  <c r="BD22" i="6"/>
  <c r="BA22" i="6"/>
  <c r="U22" i="6"/>
  <c r="BK22" i="6"/>
  <c r="AA22" i="6"/>
  <c r="D21" i="5"/>
  <c r="BC22" i="6"/>
  <c r="CF22" i="6"/>
  <c r="AE22" i="6"/>
  <c r="K22" i="6"/>
  <c r="F21" i="5"/>
  <c r="N21" i="5"/>
  <c r="DJ22" i="6"/>
  <c r="CV22" i="6"/>
  <c r="BM22" i="6"/>
  <c r="CN22" i="6"/>
  <c r="H22" i="6"/>
  <c r="AQ22" i="6"/>
  <c r="BW22" i="6"/>
  <c r="CG22" i="6"/>
  <c r="AD21" i="5"/>
  <c r="BH22" i="6"/>
  <c r="BL22" i="6"/>
  <c r="CO22" i="6"/>
  <c r="X22" i="6"/>
  <c r="V21" i="5"/>
  <c r="CX22" i="6"/>
  <c r="CY22" i="6"/>
  <c r="CZ22" i="6"/>
  <c r="DA22" i="6"/>
  <c r="DB22" i="6"/>
  <c r="DC22" i="6"/>
  <c r="DD22" i="6"/>
  <c r="DF22" i="6"/>
  <c r="DE22" i="6"/>
  <c r="DA16" i="6"/>
  <c r="U16" i="5"/>
  <c r="G16" i="6"/>
  <c r="CV9" i="6"/>
  <c r="BV16" i="6"/>
  <c r="P16" i="6"/>
  <c r="J18" i="5"/>
  <c r="CG18" i="6"/>
  <c r="AS18" i="6"/>
  <c r="CN18" i="6"/>
  <c r="DM18" i="6"/>
  <c r="AN9" i="6"/>
  <c r="CU11" i="6"/>
  <c r="AQ11" i="6"/>
  <c r="G10" i="5"/>
  <c r="DF16" i="6"/>
  <c r="CI16" i="6"/>
  <c r="AX16" i="6"/>
  <c r="AQ16" i="6"/>
  <c r="X16" i="5"/>
  <c r="BV18" i="6"/>
  <c r="BG18" i="6"/>
  <c r="DQ18" i="6"/>
  <c r="AI16" i="6"/>
  <c r="CB11" i="6"/>
  <c r="CO11" i="6"/>
  <c r="W11" i="6"/>
  <c r="G11" i="6"/>
  <c r="BX11" i="6"/>
  <c r="DP16" i="6"/>
  <c r="BC16" i="6"/>
  <c r="AT16" i="6"/>
  <c r="BT16" i="6"/>
  <c r="CL16" i="6"/>
  <c r="M16" i="6"/>
  <c r="BW16" i="6"/>
  <c r="CX9" i="6"/>
  <c r="U9" i="6"/>
  <c r="DF11" i="6"/>
  <c r="DA11" i="6"/>
  <c r="BQ11" i="6"/>
  <c r="F10" i="5"/>
  <c r="AW11" i="6"/>
  <c r="P10" i="5"/>
  <c r="O10" i="5"/>
  <c r="CQ11" i="6"/>
  <c r="DG11" i="6"/>
  <c r="CK11" i="6"/>
  <c r="BF11" i="6"/>
  <c r="P11" i="6"/>
  <c r="CA11" i="6"/>
  <c r="BW11" i="6"/>
  <c r="K11" i="6"/>
  <c r="L10" i="5"/>
  <c r="DK11" i="6"/>
  <c r="AS11" i="6"/>
  <c r="S10" i="5"/>
  <c r="CL11" i="6"/>
  <c r="R11" i="5"/>
  <c r="O11" i="5"/>
  <c r="R11" i="6"/>
  <c r="G11" i="5"/>
  <c r="H11" i="5"/>
  <c r="CE11" i="6"/>
  <c r="AZ11" i="6"/>
  <c r="W11" i="5"/>
  <c r="D11" i="6"/>
  <c r="T11" i="5"/>
  <c r="DD16" i="6"/>
  <c r="CZ16" i="6"/>
  <c r="L16" i="5"/>
  <c r="BI16" i="6"/>
  <c r="BA16" i="6"/>
  <c r="CR16" i="6"/>
  <c r="R16" i="6"/>
  <c r="K16" i="6"/>
  <c r="AC16" i="5"/>
  <c r="BP16" i="6"/>
  <c r="AN16" i="6"/>
  <c r="V16" i="6"/>
  <c r="AK16" i="6"/>
  <c r="BG16" i="6"/>
  <c r="CF16" i="6"/>
  <c r="BO16" i="6"/>
  <c r="AJ16" i="6"/>
  <c r="AL16" i="6"/>
  <c r="BK16" i="6"/>
  <c r="CK16" i="6"/>
  <c r="DI16" i="6"/>
  <c r="BZ16" i="6"/>
  <c r="F16" i="5"/>
  <c r="AD16" i="5"/>
  <c r="BE16" i="6"/>
  <c r="DD11" i="6"/>
  <c r="CZ11" i="6"/>
  <c r="F11" i="5"/>
  <c r="CR11" i="6"/>
  <c r="Q11" i="6"/>
  <c r="Y11" i="6"/>
  <c r="E11" i="5"/>
  <c r="AG11" i="6"/>
  <c r="DQ11" i="6"/>
  <c r="BD11" i="6"/>
  <c r="Z10" i="5"/>
  <c r="Z11" i="6"/>
  <c r="AV11" i="6"/>
  <c r="AU11" i="6"/>
  <c r="BE11" i="6"/>
  <c r="AK11" i="6"/>
  <c r="BJ11" i="6"/>
  <c r="BP11" i="6"/>
  <c r="AT11" i="6"/>
  <c r="AI11" i="6"/>
  <c r="CV11" i="6"/>
  <c r="C11" i="6"/>
  <c r="W10" i="5"/>
  <c r="CF11" i="6"/>
  <c r="Q10" i="5"/>
  <c r="AD11" i="6"/>
  <c r="BS11" i="6"/>
  <c r="BM11" i="6"/>
  <c r="V10" i="5"/>
  <c r="DM11" i="6"/>
  <c r="DC16" i="6"/>
  <c r="CY16" i="6"/>
  <c r="AC16" i="6"/>
  <c r="BL16" i="6"/>
  <c r="AZ16" i="6"/>
  <c r="AH16" i="6"/>
  <c r="Z16" i="5"/>
  <c r="AG16" i="6"/>
  <c r="R16" i="5"/>
  <c r="C16" i="5"/>
  <c r="BB16" i="6"/>
  <c r="N16" i="6"/>
  <c r="AB16" i="6"/>
  <c r="W16" i="6"/>
  <c r="I16" i="6"/>
  <c r="BY16" i="6"/>
  <c r="DM16" i="6"/>
  <c r="G16" i="5"/>
  <c r="CQ16" i="6"/>
  <c r="AF16" i="6"/>
  <c r="DK16" i="6"/>
  <c r="CD16" i="6"/>
  <c r="AM16" i="6"/>
  <c r="P16" i="5"/>
  <c r="O16" i="6"/>
  <c r="D11" i="5"/>
  <c r="R10" i="5"/>
  <c r="CS11" i="6"/>
  <c r="AH11" i="6"/>
  <c r="AB16" i="5"/>
  <c r="DC11" i="6"/>
  <c r="BU11" i="6"/>
  <c r="L11" i="5"/>
  <c r="AB11" i="6"/>
  <c r="O11" i="6"/>
  <c r="N10" i="5"/>
  <c r="J11" i="6"/>
  <c r="H10" i="5"/>
  <c r="CX11" i="6"/>
  <c r="P11" i="5"/>
  <c r="M10" i="5"/>
  <c r="AE11" i="6"/>
  <c r="BG11" i="6"/>
  <c r="BK11" i="6"/>
  <c r="K11" i="5"/>
  <c r="DH11" i="6"/>
  <c r="AO11" i="6"/>
  <c r="CH11" i="6"/>
  <c r="J11" i="5"/>
  <c r="C11" i="5"/>
  <c r="H11" i="6"/>
  <c r="BB11" i="6"/>
  <c r="V11" i="6"/>
  <c r="V11" i="5"/>
  <c r="Y11" i="5"/>
  <c r="CM11" i="6"/>
  <c r="AM11" i="6"/>
  <c r="I11" i="5"/>
  <c r="CG11" i="6"/>
  <c r="DE16" i="6"/>
  <c r="DB16" i="6"/>
  <c r="CX16" i="6"/>
  <c r="V16" i="5"/>
  <c r="E16" i="6"/>
  <c r="BN16" i="6"/>
  <c r="K16" i="5"/>
  <c r="T16" i="6"/>
  <c r="S16" i="6"/>
  <c r="X16" i="6"/>
  <c r="BR16" i="6"/>
  <c r="AP16" i="6"/>
  <c r="CJ16" i="6"/>
  <c r="I16" i="5"/>
  <c r="CV16" i="6"/>
  <c r="AA16" i="5"/>
  <c r="AW16" i="6"/>
  <c r="DO16" i="6"/>
  <c r="AR16" i="6"/>
  <c r="BD16" i="6"/>
  <c r="C16" i="6"/>
  <c r="AD16" i="6"/>
  <c r="W16" i="5"/>
  <c r="Z16" i="6"/>
  <c r="AU16" i="6"/>
  <c r="BD18" i="6"/>
  <c r="AW18" i="6"/>
  <c r="AJ18" i="6"/>
  <c r="AI18" i="6"/>
  <c r="CW18" i="6"/>
  <c r="DE21" i="6"/>
  <c r="CP21" i="6"/>
  <c r="BO21" i="6"/>
  <c r="Y21" i="6"/>
  <c r="X20" i="5"/>
  <c r="CF21" i="6"/>
  <c r="CX21" i="6"/>
  <c r="AG21" i="6"/>
  <c r="AF21" i="6"/>
  <c r="D21" i="6"/>
  <c r="CH16" i="6"/>
  <c r="L16" i="6"/>
  <c r="U16" i="6"/>
  <c r="CB16" i="6"/>
  <c r="AS16" i="6"/>
  <c r="CN16" i="6"/>
  <c r="DQ16" i="6"/>
  <c r="CO16" i="6"/>
  <c r="CT16" i="6"/>
  <c r="N16" i="5"/>
  <c r="AE16" i="6"/>
  <c r="Y16" i="5"/>
  <c r="CC16" i="6"/>
  <c r="S16" i="5"/>
  <c r="CU16" i="6"/>
  <c r="DK19" i="6"/>
  <c r="DG19" i="6"/>
  <c r="CW19" i="6"/>
  <c r="CN19" i="6"/>
  <c r="BG19" i="6"/>
  <c r="CP19" i="6"/>
  <c r="C19" i="6"/>
  <c r="H19" i="6"/>
  <c r="CM19" i="6"/>
  <c r="BV19" i="6"/>
  <c r="J19" i="6"/>
  <c r="X19" i="5"/>
  <c r="CJ19" i="6"/>
  <c r="V19" i="6"/>
  <c r="G19" i="6"/>
  <c r="AU19" i="6"/>
  <c r="BX19" i="6"/>
  <c r="BR19" i="6"/>
  <c r="BY19" i="6"/>
  <c r="T19" i="5"/>
  <c r="D19" i="6"/>
  <c r="AD19" i="5"/>
  <c r="Q19" i="6"/>
  <c r="BH19" i="6"/>
  <c r="E19" i="6"/>
  <c r="CQ19" i="6"/>
  <c r="BK19" i="6"/>
  <c r="D19" i="5"/>
  <c r="R19" i="5"/>
  <c r="AG19" i="6"/>
  <c r="AM19" i="6"/>
  <c r="AD19" i="6"/>
  <c r="R19" i="6"/>
  <c r="U19" i="5"/>
  <c r="E19" i="5"/>
  <c r="AH19" i="6"/>
  <c r="L19" i="5"/>
  <c r="M19" i="5"/>
  <c r="AI19" i="6"/>
  <c r="AK19" i="6"/>
  <c r="AQ19" i="6"/>
  <c r="N19" i="6"/>
  <c r="CB19" i="6"/>
  <c r="Z19" i="6"/>
  <c r="BS19" i="6"/>
  <c r="AO19" i="6"/>
  <c r="DR19" i="6"/>
  <c r="DL19" i="6"/>
  <c r="DJ19" i="6"/>
  <c r="DH19" i="6"/>
  <c r="CV19" i="6"/>
  <c r="BE19" i="6"/>
  <c r="BT19" i="6"/>
  <c r="CT19" i="6"/>
  <c r="AB19" i="6"/>
  <c r="AJ19" i="6"/>
  <c r="CK19" i="6"/>
  <c r="BN19" i="6"/>
  <c r="AP19" i="6"/>
  <c r="BJ19" i="6"/>
  <c r="P19" i="6"/>
  <c r="AZ19" i="6"/>
  <c r="C19" i="5"/>
  <c r="U19" i="6"/>
  <c r="M19" i="6"/>
  <c r="BP19" i="6"/>
  <c r="AA19" i="6"/>
  <c r="CO19" i="6"/>
  <c r="L19" i="6"/>
  <c r="AB19" i="5"/>
  <c r="X19" i="6"/>
  <c r="I19" i="6"/>
  <c r="BC19" i="6"/>
  <c r="AX19" i="6"/>
  <c r="Y19" i="6"/>
  <c r="BF19" i="6"/>
  <c r="CE19" i="6"/>
  <c r="F19" i="5"/>
  <c r="V19" i="5"/>
  <c r="CS19" i="6"/>
  <c r="AL19" i="6"/>
  <c r="DI19" i="6"/>
  <c r="BU19" i="6"/>
  <c r="AF19" i="6"/>
  <c r="S19" i="5"/>
  <c r="F19" i="6"/>
  <c r="Z19" i="5"/>
  <c r="N19" i="5"/>
  <c r="CA19" i="6"/>
  <c r="DM19" i="6"/>
  <c r="CU19" i="6"/>
  <c r="W19" i="6"/>
  <c r="O19" i="6"/>
  <c r="I19" i="5"/>
  <c r="AS19" i="6"/>
  <c r="CD19" i="6"/>
  <c r="BW19" i="6"/>
  <c r="H19" i="5"/>
  <c r="CG19" i="6"/>
  <c r="BB19" i="6"/>
  <c r="AT19" i="6"/>
  <c r="AN19" i="6"/>
  <c r="BD19" i="6"/>
  <c r="Q19" i="5"/>
  <c r="CC19" i="6"/>
  <c r="BQ19" i="6"/>
  <c r="BO19" i="6"/>
  <c r="BA19" i="6"/>
  <c r="P19" i="5"/>
  <c r="J19" i="5"/>
  <c r="CI19" i="6"/>
  <c r="Y19" i="5"/>
  <c r="AY19" i="6"/>
  <c r="BL19" i="6"/>
  <c r="AA19" i="5"/>
  <c r="BI19" i="6"/>
  <c r="CF19" i="6"/>
  <c r="AE19" i="6"/>
  <c r="S19" i="6"/>
  <c r="K19" i="6"/>
  <c r="O19" i="5"/>
  <c r="CH19" i="6"/>
  <c r="AC19" i="6"/>
  <c r="CL19" i="6"/>
  <c r="W19" i="5"/>
  <c r="K19" i="5"/>
  <c r="CR19" i="6"/>
  <c r="AV19" i="6"/>
  <c r="DQ19" i="6"/>
  <c r="DP19" i="6"/>
  <c r="DO19" i="6"/>
  <c r="DN19" i="6"/>
  <c r="BM19" i="6"/>
  <c r="AW19" i="6"/>
  <c r="BZ19" i="6"/>
  <c r="AR19" i="6"/>
  <c r="AC19" i="5"/>
  <c r="T19" i="6"/>
  <c r="G19" i="5"/>
  <c r="CX19" i="6"/>
  <c r="CY19" i="6"/>
  <c r="CZ19" i="6"/>
  <c r="DA19" i="6"/>
  <c r="DB19" i="6"/>
  <c r="DC19" i="6"/>
  <c r="DD19" i="6"/>
  <c r="DF19" i="6"/>
  <c r="DE19" i="6"/>
  <c r="J20" i="5"/>
  <c r="AC20" i="5"/>
  <c r="AA20" i="5"/>
  <c r="AQ21" i="6"/>
  <c r="BQ9" i="6"/>
  <c r="AE9" i="6"/>
  <c r="BN11" i="6"/>
  <c r="U11" i="5"/>
  <c r="DI11" i="6"/>
  <c r="DL16" i="6"/>
  <c r="D16" i="6"/>
  <c r="CG16" i="6"/>
  <c r="CM16" i="6"/>
  <c r="CA16" i="6"/>
  <c r="CS16" i="6"/>
  <c r="AA16" i="6"/>
  <c r="Q16" i="5"/>
  <c r="BJ16" i="6"/>
  <c r="H16" i="6"/>
  <c r="DH16" i="6"/>
  <c r="DR16" i="6"/>
  <c r="BS16" i="6"/>
  <c r="BU16" i="6"/>
  <c r="O16" i="5"/>
  <c r="F16" i="6"/>
  <c r="J16" i="5"/>
  <c r="BX16" i="6"/>
  <c r="J16" i="6"/>
  <c r="DJ16" i="6"/>
  <c r="K9" i="5"/>
  <c r="CC9" i="6"/>
  <c r="DD14" i="6"/>
  <c r="G14" i="6"/>
  <c r="BI14" i="6"/>
  <c r="BL14" i="6"/>
  <c r="CN14" i="6"/>
  <c r="Y14" i="6"/>
  <c r="CG14" i="6"/>
  <c r="CH14" i="6"/>
  <c r="CQ14" i="6"/>
  <c r="CO14" i="6"/>
  <c r="DF14" i="6"/>
  <c r="X14" i="5"/>
  <c r="AZ14" i="6"/>
  <c r="AF14" i="6"/>
  <c r="CF14" i="6"/>
  <c r="AK14" i="6"/>
  <c r="CL9" i="6"/>
  <c r="CZ14" i="6"/>
  <c r="P14" i="5"/>
  <c r="V14" i="5"/>
  <c r="U14" i="5"/>
  <c r="BE14" i="6"/>
  <c r="CB14" i="6"/>
  <c r="F14" i="6"/>
  <c r="CV14" i="6"/>
  <c r="K14" i="5"/>
  <c r="BG14" i="6"/>
  <c r="CC14" i="6"/>
  <c r="AN14" i="6"/>
  <c r="L14" i="6"/>
  <c r="F14" i="5"/>
  <c r="CY14" i="6"/>
  <c r="DM14" i="6"/>
  <c r="AA14" i="5"/>
  <c r="AQ14" i="6"/>
  <c r="J14" i="6"/>
  <c r="AY14" i="6"/>
  <c r="T14" i="6"/>
  <c r="DQ14" i="6"/>
  <c r="CK14" i="6"/>
  <c r="CP16" i="6"/>
  <c r="DN16" i="6"/>
  <c r="AO16" i="6"/>
  <c r="BH16" i="6"/>
  <c r="BM16" i="6"/>
  <c r="E16" i="5"/>
  <c r="Y16" i="6"/>
  <c r="AY16" i="6"/>
  <c r="Q16" i="6"/>
  <c r="BQ16" i="6"/>
  <c r="H16" i="5"/>
  <c r="M16" i="5"/>
  <c r="CL14" i="6"/>
  <c r="DG14" i="6"/>
  <c r="BM14" i="6"/>
  <c r="Q14" i="6"/>
  <c r="H14" i="6"/>
  <c r="DC14" i="6"/>
  <c r="E14" i="6"/>
  <c r="CI14" i="6"/>
  <c r="DP14" i="6"/>
  <c r="C14" i="5"/>
  <c r="DO14" i="6"/>
  <c r="G14" i="5"/>
  <c r="BH14" i="6"/>
  <c r="AB14" i="5"/>
  <c r="BN14" i="6"/>
  <c r="BV14" i="6"/>
  <c r="AE14" i="6"/>
  <c r="Q14" i="5"/>
  <c r="Z14" i="6"/>
  <c r="Z14" i="5"/>
  <c r="DR14" i="6"/>
  <c r="BD14" i="6"/>
  <c r="DN14" i="6"/>
  <c r="X14" i="6"/>
  <c r="O14" i="6"/>
  <c r="BJ14" i="6"/>
  <c r="W14" i="5"/>
  <c r="CP17" i="6"/>
  <c r="DQ17" i="6"/>
  <c r="DO17" i="6"/>
  <c r="DK17" i="6"/>
  <c r="DJ17" i="6"/>
  <c r="DH17" i="6"/>
  <c r="CW17" i="6"/>
  <c r="BT17" i="6"/>
  <c r="C17" i="6"/>
  <c r="H17" i="6"/>
  <c r="AI17" i="6"/>
  <c r="CT17" i="6"/>
  <c r="X17" i="5"/>
  <c r="N17" i="6"/>
  <c r="G17" i="6"/>
  <c r="H17" i="5"/>
  <c r="AT17" i="6"/>
  <c r="BD17" i="6"/>
  <c r="P17" i="6"/>
  <c r="BX17" i="6"/>
  <c r="CC17" i="6"/>
  <c r="BO17" i="6"/>
  <c r="P17" i="5"/>
  <c r="M17" i="6"/>
  <c r="CQ17" i="6"/>
  <c r="AY17" i="6"/>
  <c r="AA17" i="5"/>
  <c r="X17" i="6"/>
  <c r="F17" i="6"/>
  <c r="BC17" i="6"/>
  <c r="AG17" i="6"/>
  <c r="F17" i="5"/>
  <c r="U17" i="5"/>
  <c r="CL17" i="6"/>
  <c r="CA17" i="6"/>
  <c r="CR17" i="6"/>
  <c r="BA17" i="6"/>
  <c r="BH17" i="6"/>
  <c r="BI17" i="6"/>
  <c r="CE17" i="6"/>
  <c r="CH17" i="6"/>
  <c r="L17" i="5"/>
  <c r="DL17" i="6"/>
  <c r="BG17" i="6"/>
  <c r="CN17" i="6"/>
  <c r="AB17" i="6"/>
  <c r="AS17" i="6"/>
  <c r="AK17" i="6"/>
  <c r="AQ17" i="6"/>
  <c r="S17" i="5"/>
  <c r="AW17" i="6"/>
  <c r="CK17" i="6"/>
  <c r="BW17" i="6"/>
  <c r="BN17" i="6"/>
  <c r="BJ17" i="6"/>
  <c r="AZ17" i="6"/>
  <c r="C17" i="5"/>
  <c r="T17" i="5"/>
  <c r="Q17" i="6"/>
  <c r="CI17" i="6"/>
  <c r="U17" i="6"/>
  <c r="AA17" i="6"/>
  <c r="CO17" i="6"/>
  <c r="AB17" i="5"/>
  <c r="R17" i="5"/>
  <c r="AE17" i="6"/>
  <c r="AM17" i="6"/>
  <c r="BF17" i="6"/>
  <c r="O17" i="5"/>
  <c r="V17" i="5"/>
  <c r="T17" i="6"/>
  <c r="AD17" i="6"/>
  <c r="R17" i="6"/>
  <c r="N17" i="5"/>
  <c r="AC17" i="6"/>
  <c r="W17" i="5"/>
  <c r="AV17" i="6"/>
  <c r="BU17" i="6"/>
  <c r="BV17" i="6"/>
  <c r="AJ17" i="6"/>
  <c r="V17" i="6"/>
  <c r="AU17" i="6"/>
  <c r="BZ17" i="6"/>
  <c r="BR17" i="6"/>
  <c r="BQ17" i="6"/>
  <c r="D17" i="6"/>
  <c r="J17" i="5"/>
  <c r="BS17" i="6"/>
  <c r="AC17" i="5"/>
  <c r="Z17" i="5"/>
  <c r="E17" i="5"/>
  <c r="DN17" i="6"/>
  <c r="DM17" i="6"/>
  <c r="DI17" i="6"/>
  <c r="W17" i="6"/>
  <c r="O17" i="6"/>
  <c r="BM17" i="6"/>
  <c r="CM17" i="6"/>
  <c r="I17" i="5"/>
  <c r="AF17" i="6"/>
  <c r="CD17" i="6"/>
  <c r="CG17" i="6"/>
  <c r="CB17" i="6"/>
  <c r="BB17" i="6"/>
  <c r="Q17" i="5"/>
  <c r="BY17" i="6"/>
  <c r="AD17" i="5"/>
  <c r="Y17" i="5"/>
  <c r="E17" i="6"/>
  <c r="BK17" i="6"/>
  <c r="BP17" i="6"/>
  <c r="BL17" i="6"/>
  <c r="D17" i="5"/>
  <c r="L17" i="6"/>
  <c r="I17" i="6"/>
  <c r="AR17" i="6"/>
  <c r="AX17" i="6"/>
  <c r="S17" i="6"/>
  <c r="Y17" i="6"/>
  <c r="K17" i="6"/>
  <c r="CS17" i="6"/>
  <c r="G17" i="5"/>
  <c r="AL17" i="6"/>
  <c r="K17" i="5"/>
  <c r="DR17" i="6"/>
  <c r="DP17" i="6"/>
  <c r="DG17" i="6"/>
  <c r="CV17" i="6"/>
  <c r="CU17" i="6"/>
  <c r="BE17" i="6"/>
  <c r="M17" i="5"/>
  <c r="J17" i="6"/>
  <c r="CJ17" i="6"/>
  <c r="AP17" i="6"/>
  <c r="AN17" i="6"/>
  <c r="Z17" i="6"/>
  <c r="CF17" i="6"/>
  <c r="AO17" i="6"/>
  <c r="AH17" i="6"/>
  <c r="CX17" i="6"/>
  <c r="CY17" i="6"/>
  <c r="CZ17" i="6"/>
  <c r="DA17" i="6"/>
  <c r="DB17" i="6"/>
  <c r="DC17" i="6"/>
  <c r="DD17" i="6"/>
  <c r="DF17" i="6"/>
  <c r="DE17" i="6"/>
  <c r="DC21" i="6"/>
  <c r="BI21" i="6"/>
  <c r="CL21" i="6"/>
  <c r="BP21" i="6"/>
  <c r="BQ21" i="6"/>
  <c r="CM21" i="6"/>
  <c r="BG21" i="6"/>
  <c r="DB21" i="6"/>
  <c r="AZ21" i="6"/>
  <c r="V20" i="5"/>
  <c r="BS21" i="6"/>
  <c r="CG21" i="6"/>
  <c r="AH21" i="6"/>
  <c r="O20" i="5"/>
  <c r="DA14" i="6"/>
  <c r="C14" i="6"/>
  <c r="AD14" i="6"/>
  <c r="R14" i="5"/>
  <c r="S14" i="6"/>
  <c r="DL14" i="6"/>
  <c r="BK14" i="6"/>
  <c r="BF14" i="6"/>
  <c r="AH14" i="6"/>
  <c r="AD14" i="5"/>
  <c r="CJ14" i="6"/>
  <c r="CA14" i="6"/>
  <c r="BP14" i="6"/>
  <c r="AC14" i="6"/>
  <c r="CR14" i="6"/>
  <c r="CM14" i="6"/>
  <c r="AJ14" i="6"/>
  <c r="T14" i="5"/>
  <c r="AR14" i="6"/>
  <c r="N14" i="6"/>
  <c r="AA14" i="6"/>
  <c r="DK14" i="6"/>
  <c r="BY14" i="6"/>
  <c r="CP14" i="6"/>
  <c r="BS14" i="6"/>
  <c r="DI14" i="6"/>
  <c r="AO14" i="6"/>
  <c r="BQ14" i="6"/>
  <c r="M14" i="5"/>
  <c r="BC14" i="6"/>
  <c r="U14" i="6"/>
  <c r="V14" i="6"/>
  <c r="I14" i="6"/>
  <c r="Y14" i="5"/>
  <c r="CY21" i="6"/>
  <c r="AD20" i="5"/>
  <c r="CA21" i="6"/>
  <c r="X21" i="6"/>
  <c r="BH21" i="6"/>
  <c r="AT21" i="6"/>
  <c r="AI21" i="6"/>
  <c r="F20" i="5"/>
  <c r="M21" i="6"/>
  <c r="CY11" i="6"/>
  <c r="X11" i="6"/>
  <c r="CI11" i="6"/>
  <c r="Q11" i="5"/>
  <c r="U11" i="6"/>
  <c r="BI11" i="6"/>
  <c r="BH11" i="6"/>
  <c r="AN11" i="6"/>
  <c r="AY11" i="6"/>
  <c r="DO11" i="6"/>
  <c r="CT11" i="6"/>
  <c r="D10" i="5"/>
  <c r="AC11" i="6"/>
  <c r="T10" i="5"/>
  <c r="AL11" i="6"/>
  <c r="M11" i="5"/>
  <c r="CC11" i="6"/>
  <c r="N11" i="5"/>
  <c r="BA11" i="6"/>
  <c r="DP11" i="6"/>
  <c r="Y10" i="5"/>
  <c r="C10" i="5"/>
  <c r="CP11" i="6"/>
  <c r="S11" i="6"/>
  <c r="AF11" i="6"/>
  <c r="CN11" i="6"/>
  <c r="E11" i="6"/>
  <c r="BO11" i="6"/>
  <c r="BT11" i="6"/>
  <c r="M11" i="6"/>
  <c r="BV11" i="6"/>
  <c r="L11" i="6"/>
  <c r="K10" i="5"/>
  <c r="J10" i="5"/>
  <c r="U10" i="5"/>
  <c r="CJ11" i="6"/>
  <c r="AX11" i="6"/>
  <c r="BY11" i="6"/>
  <c r="DJ11" i="6"/>
  <c r="DE14" i="6"/>
  <c r="DB14" i="6"/>
  <c r="BB14" i="6"/>
  <c r="AL14" i="6"/>
  <c r="AM14" i="6"/>
  <c r="S14" i="5"/>
  <c r="AI14" i="6"/>
  <c r="M14" i="6"/>
  <c r="I14" i="5"/>
  <c r="AS14" i="6"/>
  <c r="P14" i="6"/>
  <c r="R14" i="6"/>
  <c r="CU14" i="6"/>
  <c r="AU14" i="6"/>
  <c r="BU14" i="6"/>
  <c r="J14" i="5"/>
  <c r="BT14" i="6"/>
  <c r="BO14" i="6"/>
  <c r="E14" i="5"/>
  <c r="AW14" i="6"/>
  <c r="CX14" i="6"/>
  <c r="DJ14" i="6"/>
  <c r="CD14" i="6"/>
  <c r="D14" i="5"/>
  <c r="AT14" i="6"/>
  <c r="BW14" i="6"/>
  <c r="AX14" i="6"/>
  <c r="N14" i="5"/>
  <c r="BR14" i="6"/>
  <c r="AB14" i="6"/>
  <c r="CE14" i="6"/>
  <c r="D14" i="6"/>
  <c r="O14" i="5"/>
  <c r="DH14" i="6"/>
  <c r="CT14" i="6"/>
  <c r="H14" i="5"/>
  <c r="AC14" i="5"/>
  <c r="AP14" i="6"/>
  <c r="K14" i="6"/>
  <c r="BX14" i="6"/>
  <c r="L14" i="5"/>
  <c r="BZ14" i="6"/>
  <c r="CS14" i="6"/>
  <c r="AG14" i="6"/>
  <c r="AV14" i="6"/>
  <c r="W14" i="6"/>
  <c r="I20" i="5"/>
  <c r="CC21" i="6"/>
  <c r="U20" i="5"/>
  <c r="BB21" i="6"/>
  <c r="AA11" i="6"/>
  <c r="I10" i="5"/>
  <c r="BR11" i="6"/>
  <c r="DR11" i="6"/>
  <c r="BA14" i="6"/>
  <c r="DO15" i="6"/>
  <c r="DM15" i="6"/>
  <c r="CU15" i="6"/>
  <c r="C15" i="6"/>
  <c r="BV15" i="6"/>
  <c r="AQ15" i="6"/>
  <c r="V15" i="6"/>
  <c r="CD15" i="6"/>
  <c r="AP15" i="6"/>
  <c r="H15" i="5"/>
  <c r="BY15" i="6"/>
  <c r="C15" i="5"/>
  <c r="BO15" i="6"/>
  <c r="T15" i="5"/>
  <c r="Q15" i="6"/>
  <c r="E15" i="6"/>
  <c r="BK15" i="6"/>
  <c r="BP15" i="6"/>
  <c r="AA15" i="6"/>
  <c r="BL15" i="6"/>
  <c r="BI15" i="6"/>
  <c r="AE15" i="6"/>
  <c r="AO15" i="6"/>
  <c r="AM15" i="6"/>
  <c r="Y15" i="6"/>
  <c r="O15" i="5"/>
  <c r="T15" i="6"/>
  <c r="E15" i="5"/>
  <c r="CL15" i="6"/>
  <c r="K15" i="5"/>
  <c r="AA15" i="5"/>
  <c r="CF15" i="6"/>
  <c r="S15" i="6"/>
  <c r="AV15" i="6"/>
  <c r="BG15" i="6"/>
  <c r="AF15" i="6"/>
  <c r="G15" i="6"/>
  <c r="BX15" i="6"/>
  <c r="J15" i="5"/>
  <c r="D15" i="5"/>
  <c r="AG15" i="6"/>
  <c r="CR15" i="6"/>
  <c r="DR15" i="6"/>
  <c r="DP15" i="6"/>
  <c r="DK15" i="6"/>
  <c r="W15" i="6"/>
  <c r="BE15" i="6"/>
  <c r="CP15" i="6"/>
  <c r="CN15" i="6"/>
  <c r="I15" i="5"/>
  <c r="CT15" i="6"/>
  <c r="S15" i="5"/>
  <c r="AW15" i="6"/>
  <c r="BN15" i="6"/>
  <c r="CG15" i="6"/>
  <c r="CB15" i="6"/>
  <c r="BB15" i="6"/>
  <c r="AN15" i="6"/>
  <c r="AZ15" i="6"/>
  <c r="AU15" i="6"/>
  <c r="BZ15" i="6"/>
  <c r="BQ15" i="6"/>
  <c r="D15" i="6"/>
  <c r="CI15" i="6"/>
  <c r="CQ15" i="6"/>
  <c r="AY15" i="6"/>
  <c r="AB15" i="5"/>
  <c r="F15" i="6"/>
  <c r="BC15" i="6"/>
  <c r="AC15" i="5"/>
  <c r="AX15" i="6"/>
  <c r="K15" i="6"/>
  <c r="BF15" i="6"/>
  <c r="V15" i="5"/>
  <c r="Z15" i="5"/>
  <c r="CH15" i="6"/>
  <c r="AD15" i="6"/>
  <c r="L15" i="5"/>
  <c r="BH15" i="6"/>
  <c r="BS15" i="6"/>
  <c r="I15" i="6"/>
  <c r="CE15" i="6"/>
  <c r="R15" i="6"/>
  <c r="DI15" i="6"/>
  <c r="CV15" i="6"/>
  <c r="H15" i="6"/>
  <c r="AK15" i="6"/>
  <c r="BJ15" i="6"/>
  <c r="P15" i="6"/>
  <c r="BR15" i="6"/>
  <c r="BA15" i="6"/>
  <c r="CO15" i="6"/>
  <c r="R15" i="5"/>
  <c r="AL15" i="6"/>
  <c r="AC15" i="6"/>
  <c r="CA15" i="6"/>
  <c r="W15" i="5"/>
  <c r="AH15" i="6"/>
  <c r="DQ15" i="6"/>
  <c r="DN15" i="6"/>
  <c r="DL15" i="6"/>
  <c r="DH15" i="6"/>
  <c r="DG15" i="6"/>
  <c r="CW15" i="6"/>
  <c r="BU15" i="6"/>
  <c r="O15" i="6"/>
  <c r="M15" i="5"/>
  <c r="CM15" i="6"/>
  <c r="AI15" i="6"/>
  <c r="AB15" i="6"/>
  <c r="AJ15" i="6"/>
  <c r="J15" i="6"/>
  <c r="X15" i="5"/>
  <c r="AS15" i="6"/>
  <c r="CJ15" i="6"/>
  <c r="N15" i="6"/>
  <c r="CK15" i="6"/>
  <c r="BW15" i="6"/>
  <c r="BD15" i="6"/>
  <c r="Q15" i="5"/>
  <c r="CC15" i="6"/>
  <c r="P15" i="5"/>
  <c r="AD15" i="5"/>
  <c r="Y15" i="5"/>
  <c r="U15" i="6"/>
  <c r="CS15" i="6"/>
  <c r="G15" i="5"/>
  <c r="U15" i="5"/>
  <c r="DJ15" i="6"/>
  <c r="BM15" i="6"/>
  <c r="BT15" i="6"/>
  <c r="AT15" i="6"/>
  <c r="M15" i="6"/>
  <c r="Z15" i="6"/>
  <c r="L15" i="6"/>
  <c r="X15" i="6"/>
  <c r="AR15" i="6"/>
  <c r="F15" i="5"/>
  <c r="N15" i="5"/>
  <c r="CX15" i="6"/>
  <c r="CY15" i="6"/>
  <c r="CZ15" i="6"/>
  <c r="DA15" i="6"/>
  <c r="DB15" i="6"/>
  <c r="DC15" i="6"/>
  <c r="DD15" i="6"/>
  <c r="DE15" i="6"/>
  <c r="DF15" i="6"/>
  <c r="CR21" i="6"/>
  <c r="CU21" i="6"/>
  <c r="CB21" i="6"/>
  <c r="I21" i="6"/>
  <c r="BN21" i="6"/>
  <c r="N9" i="6"/>
  <c r="BE9" i="6"/>
  <c r="BM9" i="6"/>
  <c r="AH9" i="6"/>
  <c r="CE9" i="6"/>
  <c r="BK9" i="6"/>
  <c r="H9" i="5"/>
  <c r="DE9" i="6"/>
  <c r="X9" i="6"/>
  <c r="BZ9" i="6"/>
  <c r="AJ9" i="6"/>
  <c r="DI9" i="6"/>
  <c r="BB9" i="6"/>
  <c r="AC9" i="6"/>
  <c r="U9" i="5"/>
  <c r="R9" i="5"/>
  <c r="Y9" i="5"/>
  <c r="BY9" i="6"/>
  <c r="AF9" i="6"/>
  <c r="CU9" i="6"/>
  <c r="F9" i="5"/>
  <c r="L9" i="5"/>
  <c r="BF9" i="6"/>
  <c r="CQ9" i="6"/>
  <c r="CN9" i="6"/>
  <c r="DB9" i="6"/>
  <c r="CM9" i="6"/>
  <c r="CG9" i="6"/>
  <c r="M9" i="5"/>
  <c r="Z9" i="5"/>
  <c r="CW9" i="6"/>
  <c r="AY9" i="6"/>
  <c r="O9" i="5"/>
  <c r="L9" i="6"/>
  <c r="AD9" i="5"/>
  <c r="G9" i="6"/>
  <c r="J9" i="6"/>
  <c r="CF9" i="6"/>
  <c r="BC9" i="6"/>
  <c r="G9" i="5"/>
  <c r="AR9" i="6"/>
  <c r="BR9" i="6"/>
  <c r="CP9" i="6"/>
  <c r="DA9" i="6"/>
  <c r="Z9" i="6"/>
  <c r="BN9" i="6"/>
  <c r="C9" i="6"/>
  <c r="V9" i="5"/>
  <c r="DG9" i="6"/>
  <c r="AV9" i="6"/>
  <c r="K9" i="6"/>
  <c r="BL9" i="6"/>
  <c r="P9" i="5"/>
  <c r="BW9" i="6"/>
  <c r="AB9" i="6"/>
  <c r="BP9" i="6"/>
  <c r="D9" i="5"/>
  <c r="AD9" i="6"/>
  <c r="I9" i="6"/>
  <c r="Q9" i="5"/>
  <c r="AR11" i="6"/>
  <c r="DL11" i="6"/>
  <c r="N21" i="6"/>
  <c r="E20" i="5"/>
  <c r="S21" i="6"/>
  <c r="CD21" i="6"/>
  <c r="CE21" i="6"/>
  <c r="F21" i="6"/>
  <c r="C20" i="5"/>
  <c r="BM21" i="6"/>
  <c r="BJ9" i="6"/>
  <c r="DL9" i="6"/>
  <c r="BV21" i="6"/>
  <c r="CS21" i="6"/>
  <c r="BL21" i="6"/>
  <c r="AJ21" i="6"/>
  <c r="M20" i="5"/>
  <c r="Z21" i="6"/>
  <c r="P21" i="6"/>
  <c r="DM21" i="6"/>
  <c r="DM9" i="6"/>
  <c r="DD9" i="6"/>
  <c r="CZ9" i="6"/>
  <c r="S9" i="5"/>
  <c r="BH9" i="6"/>
  <c r="BD9" i="6"/>
  <c r="CK9" i="6"/>
  <c r="CT9" i="6"/>
  <c r="BT9" i="6"/>
  <c r="DO9" i="6"/>
  <c r="Q9" i="6"/>
  <c r="BG9" i="6"/>
  <c r="DJ9" i="6"/>
  <c r="E9" i="5"/>
  <c r="W9" i="5"/>
  <c r="AL9" i="6"/>
  <c r="AM9" i="6"/>
  <c r="F9" i="6"/>
  <c r="BS9" i="6"/>
  <c r="CI9" i="6"/>
  <c r="BO9" i="6"/>
  <c r="BX9" i="6"/>
  <c r="CD9" i="6"/>
  <c r="AQ9" i="6"/>
  <c r="I9" i="5"/>
  <c r="DN9" i="6"/>
  <c r="D9" i="6"/>
  <c r="AO9" i="6"/>
  <c r="CO9" i="6"/>
  <c r="N9" i="5"/>
  <c r="CS9" i="6"/>
  <c r="Y9" i="6"/>
  <c r="BI9" i="6"/>
  <c r="M9" i="6"/>
  <c r="P9" i="6"/>
  <c r="CJ9" i="6"/>
  <c r="O9" i="6"/>
  <c r="DP9" i="6"/>
  <c r="BU12" i="6"/>
  <c r="DP12" i="6"/>
  <c r="DM12" i="6"/>
  <c r="DH12" i="6"/>
  <c r="BJ12" i="6"/>
  <c r="AC12" i="5"/>
  <c r="BB12" i="6"/>
  <c r="CS12" i="6"/>
  <c r="Z12" i="6"/>
  <c r="J12" i="6"/>
  <c r="BW12" i="6"/>
  <c r="T12" i="6"/>
  <c r="X12" i="6"/>
  <c r="D12" i="5"/>
  <c r="J12" i="5"/>
  <c r="AN12" i="6"/>
  <c r="AK12" i="6"/>
  <c r="AV12" i="6"/>
  <c r="U12" i="5"/>
  <c r="AE12" i="6"/>
  <c r="CO12" i="6"/>
  <c r="E12" i="6"/>
  <c r="AD12" i="5"/>
  <c r="P12" i="6"/>
  <c r="AH12" i="6"/>
  <c r="AD12" i="6"/>
  <c r="AG12" i="6"/>
  <c r="BL12" i="6"/>
  <c r="BO12" i="6"/>
  <c r="BR12" i="6"/>
  <c r="H12" i="5"/>
  <c r="CK12" i="6"/>
  <c r="CP12" i="6"/>
  <c r="BE12" i="6"/>
  <c r="I12" i="5"/>
  <c r="BM12" i="6"/>
  <c r="CW12" i="6"/>
  <c r="CX12" i="6"/>
  <c r="CH12" i="6"/>
  <c r="DR12" i="6"/>
  <c r="W12" i="6"/>
  <c r="BC12" i="6"/>
  <c r="R12" i="5"/>
  <c r="AW12" i="6"/>
  <c r="AM12" i="6"/>
  <c r="BY12" i="6"/>
  <c r="CR12" i="6"/>
  <c r="N12" i="5"/>
  <c r="Y12" i="6"/>
  <c r="AB12" i="5"/>
  <c r="BS12" i="6"/>
  <c r="P12" i="5"/>
  <c r="CG12" i="6"/>
  <c r="AS12" i="6"/>
  <c r="L12" i="5"/>
  <c r="V12" i="5"/>
  <c r="AR12" i="6"/>
  <c r="AA12" i="6"/>
  <c r="M12" i="6"/>
  <c r="T12" i="5"/>
  <c r="AT12" i="6"/>
  <c r="K12" i="5"/>
  <c r="O12" i="5"/>
  <c r="S12" i="6"/>
  <c r="BK12" i="6"/>
  <c r="BQ12" i="6"/>
  <c r="AZ12" i="6"/>
  <c r="AP12" i="6"/>
  <c r="N12" i="6"/>
  <c r="AI12" i="6"/>
  <c r="CM12" i="6"/>
  <c r="BG12" i="6"/>
  <c r="O12" i="6"/>
  <c r="DJ12" i="6"/>
  <c r="DL12" i="6"/>
  <c r="DO12" i="6"/>
  <c r="DI12" i="6"/>
  <c r="AC12" i="6"/>
  <c r="D12" i="6"/>
  <c r="CF12" i="6"/>
  <c r="K12" i="6"/>
  <c r="Z12" i="5"/>
  <c r="L12" i="6"/>
  <c r="AU12" i="6"/>
  <c r="BV12" i="6"/>
  <c r="E12" i="5"/>
  <c r="AA11" i="5"/>
  <c r="CI12" i="6"/>
  <c r="AJ12" i="6"/>
  <c r="BF12" i="6"/>
  <c r="Q12" i="6"/>
  <c r="CB12" i="6"/>
  <c r="CN12" i="6"/>
  <c r="C12" i="6"/>
  <c r="BT12" i="6"/>
  <c r="CU12" i="6"/>
  <c r="DN12" i="6"/>
  <c r="DK12" i="6"/>
  <c r="DG12" i="6"/>
  <c r="Q12" i="5"/>
  <c r="AD11" i="5"/>
  <c r="W12" i="5"/>
  <c r="AX12" i="6"/>
  <c r="CJ12" i="6"/>
  <c r="G12" i="5"/>
  <c r="R12" i="6"/>
  <c r="I12" i="6"/>
  <c r="AB11" i="5"/>
  <c r="CQ12" i="6"/>
  <c r="BZ12" i="6"/>
  <c r="V12" i="6"/>
  <c r="X12" i="5"/>
  <c r="CA12" i="6"/>
  <c r="CE12" i="6"/>
  <c r="F12" i="6"/>
  <c r="BP12" i="6"/>
  <c r="Y12" i="5"/>
  <c r="BA12" i="6"/>
  <c r="CD12" i="6"/>
  <c r="CL12" i="6"/>
  <c r="F12" i="5"/>
  <c r="AC11" i="5"/>
  <c r="BH12" i="6"/>
  <c r="C12" i="5"/>
  <c r="BD12" i="6"/>
  <c r="G12" i="6"/>
  <c r="AQ12" i="6"/>
  <c r="H12" i="6"/>
  <c r="M12" i="5"/>
  <c r="AB12" i="6"/>
  <c r="CV12" i="6"/>
  <c r="DQ12" i="6"/>
  <c r="AF12" i="6"/>
  <c r="BI12" i="6"/>
  <c r="U12" i="6"/>
  <c r="S12" i="5"/>
  <c r="AO12" i="6"/>
  <c r="AY12" i="6"/>
  <c r="BX12" i="6"/>
  <c r="AL12" i="6"/>
  <c r="AA12" i="5"/>
  <c r="CC12" i="6"/>
  <c r="BN12" i="6"/>
  <c r="CT12" i="6"/>
  <c r="CY12" i="6"/>
  <c r="CZ12" i="6"/>
  <c r="DA12" i="6"/>
  <c r="DB12" i="6"/>
  <c r="DC12" i="6"/>
  <c r="DD12" i="6"/>
  <c r="DF12" i="6"/>
  <c r="DE12" i="6"/>
  <c r="DC9" i="6"/>
  <c r="CY9" i="6"/>
  <c r="AS9" i="6"/>
  <c r="BA9" i="6"/>
  <c r="CB9" i="6"/>
  <c r="AW9" i="6"/>
  <c r="AI9" i="6"/>
  <c r="W9" i="6"/>
  <c r="DQ9" i="6"/>
  <c r="AU9" i="6"/>
  <c r="BU9" i="6"/>
  <c r="DK9" i="6"/>
  <c r="AB9" i="5"/>
  <c r="CA9" i="6"/>
  <c r="CH9" i="6"/>
  <c r="S9" i="6"/>
  <c r="AA9" i="5"/>
  <c r="E9" i="6"/>
  <c r="J9" i="5"/>
  <c r="C9" i="5"/>
  <c r="AP9" i="6"/>
  <c r="V9" i="6"/>
  <c r="AK9" i="6"/>
  <c r="H9" i="6"/>
  <c r="AG9" i="6"/>
  <c r="AZ9" i="6"/>
  <c r="AX9" i="6"/>
  <c r="CR9" i="6"/>
  <c r="R9" i="6"/>
  <c r="T9" i="6"/>
  <c r="AC9" i="5"/>
  <c r="AA9" i="6"/>
  <c r="T9" i="5"/>
  <c r="AT9" i="6"/>
  <c r="BV9" i="6"/>
  <c r="DH9" i="6"/>
  <c r="AW21" i="6"/>
  <c r="CV21" i="6"/>
  <c r="DL21" i="6"/>
  <c r="DF21" i="6"/>
  <c r="DA21" i="6"/>
  <c r="K20" i="5"/>
  <c r="AA21" i="6"/>
  <c r="AN21" i="6"/>
  <c r="W21" i="6"/>
  <c r="AD21" i="6"/>
  <c r="R20" i="5"/>
  <c r="L21" i="6"/>
  <c r="BK21" i="6"/>
  <c r="T20" i="5"/>
  <c r="BY21" i="6"/>
  <c r="H20" i="5"/>
  <c r="AK21" i="6"/>
  <c r="C21" i="6"/>
  <c r="AC21" i="6"/>
  <c r="AS21" i="6"/>
  <c r="BT21" i="6"/>
  <c r="R21" i="6"/>
  <c r="BF21" i="6"/>
  <c r="AE21" i="6"/>
  <c r="Q20" i="5"/>
  <c r="V21" i="6"/>
  <c r="O21" i="6"/>
  <c r="AO21" i="6"/>
  <c r="N20" i="5"/>
  <c r="AB20" i="5"/>
  <c r="Y20" i="5"/>
  <c r="BR21" i="6"/>
  <c r="BJ21" i="6"/>
  <c r="CT21" i="6"/>
  <c r="DI21" i="6"/>
  <c r="DJ21" i="6"/>
  <c r="DD21" i="6"/>
  <c r="CZ21" i="6"/>
  <c r="Z20" i="5"/>
  <c r="AY21" i="6"/>
  <c r="CK21" i="6"/>
  <c r="AV21" i="6"/>
  <c r="CH21" i="6"/>
  <c r="AR21" i="6"/>
  <c r="CO21" i="6"/>
  <c r="E21" i="6"/>
  <c r="P20" i="5"/>
  <c r="BD21" i="6"/>
  <c r="BW21" i="6"/>
  <c r="AB21" i="6"/>
  <c r="CN21" i="6"/>
  <c r="AL21" i="6"/>
  <c r="J21" i="6"/>
  <c r="BU21" i="6"/>
  <c r="G20" i="5"/>
  <c r="K21" i="6"/>
  <c r="BC21" i="6"/>
  <c r="BX21" i="6"/>
  <c r="S20" i="5"/>
  <c r="L20" i="5"/>
  <c r="Q21" i="6"/>
  <c r="T21" i="6"/>
  <c r="CQ21" i="6"/>
  <c r="CI21" i="6"/>
  <c r="BZ21" i="6"/>
  <c r="G21" i="6"/>
  <c r="H21" i="6"/>
  <c r="DG21" i="6"/>
  <c r="DN21" i="6"/>
  <c r="DO21" i="6"/>
  <c r="DK21" i="6"/>
  <c r="AC10" i="5"/>
  <c r="DL10" i="6"/>
  <c r="DN10" i="6"/>
  <c r="DG10" i="6"/>
  <c r="L10" i="6"/>
  <c r="CT10" i="6"/>
  <c r="Z10" i="6"/>
  <c r="AJ10" i="6"/>
  <c r="BS10" i="6"/>
  <c r="BF10" i="6"/>
  <c r="BO10" i="6"/>
  <c r="AD10" i="6"/>
  <c r="BV10" i="6"/>
  <c r="BG10" i="6"/>
  <c r="BL10" i="6"/>
  <c r="F10" i="6"/>
  <c r="S10" i="6"/>
  <c r="BY10" i="6"/>
  <c r="N10" i="6"/>
  <c r="BQ10" i="6"/>
  <c r="BI10" i="6"/>
  <c r="CJ10" i="6"/>
  <c r="G10" i="6"/>
  <c r="BE10" i="6"/>
  <c r="M10" i="6"/>
  <c r="AF10" i="6"/>
  <c r="CK10" i="6"/>
  <c r="AG10" i="6"/>
  <c r="DQ10" i="6"/>
  <c r="DI10" i="6"/>
  <c r="CU10" i="6"/>
  <c r="W10" i="6"/>
  <c r="AW10" i="6"/>
  <c r="CM10" i="6"/>
  <c r="CS10" i="6"/>
  <c r="Q10" i="6"/>
  <c r="AI10" i="6"/>
  <c r="AH10" i="6"/>
  <c r="BZ10" i="6"/>
  <c r="X10" i="6"/>
  <c r="DR10" i="6"/>
  <c r="DO10" i="6"/>
  <c r="DH10" i="6"/>
  <c r="BN10" i="6"/>
  <c r="BT10" i="6"/>
  <c r="U10" i="6"/>
  <c r="AS10" i="6"/>
  <c r="BC10" i="6"/>
  <c r="AO10" i="6"/>
  <c r="CG10" i="6"/>
  <c r="CH10" i="6"/>
  <c r="E10" i="6"/>
  <c r="CQ10" i="6"/>
  <c r="AY10" i="6"/>
  <c r="K10" i="6"/>
  <c r="J10" i="6"/>
  <c r="AQ10" i="6"/>
  <c r="AR10" i="6"/>
  <c r="O10" i="6"/>
  <c r="AA10" i="6"/>
  <c r="P10" i="6"/>
  <c r="CN10" i="6"/>
  <c r="T10" i="6"/>
  <c r="BJ10" i="6"/>
  <c r="D10" i="6"/>
  <c r="C10" i="6"/>
  <c r="I10" i="6"/>
  <c r="AL10" i="6"/>
  <c r="AD10" i="5"/>
  <c r="AB10" i="5"/>
  <c r="DJ10" i="6"/>
  <c r="CX10" i="6"/>
  <c r="CE10" i="6"/>
  <c r="CF10" i="6"/>
  <c r="CL10" i="6"/>
  <c r="BD10" i="6"/>
  <c r="AU10" i="6"/>
  <c r="R10" i="6"/>
  <c r="BW10" i="6"/>
  <c r="AV10" i="6"/>
  <c r="CI10" i="6"/>
  <c r="CW10" i="6"/>
  <c r="BX10" i="6"/>
  <c r="AT10" i="6"/>
  <c r="AP10" i="6"/>
  <c r="BM10" i="6"/>
  <c r="BH10" i="6"/>
  <c r="V10" i="6"/>
  <c r="BK10" i="6"/>
  <c r="AM10" i="6"/>
  <c r="CV10" i="6"/>
  <c r="AE10" i="6"/>
  <c r="AB10" i="6"/>
  <c r="AK10" i="6"/>
  <c r="CA10" i="6"/>
  <c r="AZ10" i="6"/>
  <c r="BA10" i="6"/>
  <c r="AA10" i="5"/>
  <c r="DK10" i="6"/>
  <c r="DP10" i="6"/>
  <c r="DM10" i="6"/>
  <c r="CP10" i="6"/>
  <c r="CB10" i="6"/>
  <c r="BR10" i="6"/>
  <c r="CO10" i="6"/>
  <c r="H10" i="6"/>
  <c r="Y10" i="6"/>
  <c r="CC10" i="6"/>
  <c r="AN10" i="6"/>
  <c r="CD10" i="6"/>
  <c r="CR10" i="6"/>
  <c r="BU10" i="6"/>
  <c r="AC10" i="6"/>
  <c r="AX10" i="6"/>
  <c r="BB10" i="6"/>
  <c r="BP10" i="6"/>
  <c r="CY10" i="6"/>
  <c r="CZ10" i="6"/>
  <c r="DA10" i="6"/>
  <c r="DB10" i="6"/>
  <c r="DC10" i="6"/>
  <c r="DD10" i="6"/>
  <c r="DE10" i="6"/>
  <c r="DF10" i="6"/>
  <c r="DR21" i="6"/>
  <c r="CW21" i="6"/>
  <c r="AM21" i="6"/>
  <c r="W20" i="5"/>
  <c r="AX21" i="6"/>
  <c r="D20" i="5"/>
  <c r="U21" i="6"/>
  <c r="BA21" i="6"/>
  <c r="AU21" i="6"/>
  <c r="AP21" i="6"/>
  <c r="CJ21" i="6"/>
  <c r="BE21" i="6"/>
  <c r="DH21" i="6"/>
  <c r="DQ21" i="6"/>
  <c r="DR8" i="6"/>
  <c r="DM8" i="6"/>
  <c r="DH8" i="6"/>
  <c r="O8" i="6"/>
  <c r="I8" i="5"/>
  <c r="AS8" i="6"/>
  <c r="V8" i="6"/>
  <c r="AW8" i="6"/>
  <c r="CD8" i="6"/>
  <c r="G8" i="6"/>
  <c r="AT8" i="6"/>
  <c r="AN8" i="6"/>
  <c r="BD8" i="6"/>
  <c r="AD8" i="5"/>
  <c r="J8" i="5"/>
  <c r="Q8" i="6"/>
  <c r="Y8" i="5"/>
  <c r="M8" i="6"/>
  <c r="BH8" i="6"/>
  <c r="BP8" i="6"/>
  <c r="BI8" i="6"/>
  <c r="CF8" i="6"/>
  <c r="AE8" i="6"/>
  <c r="AG8" i="6"/>
  <c r="AM8" i="6"/>
  <c r="BF8" i="6"/>
  <c r="T8" i="6"/>
  <c r="Z8" i="5"/>
  <c r="CS8" i="6"/>
  <c r="CH8" i="6"/>
  <c r="R8" i="6"/>
  <c r="E8" i="5"/>
  <c r="AC8" i="6"/>
  <c r="U8" i="6"/>
  <c r="Z8" i="6"/>
  <c r="AA8" i="6"/>
  <c r="BL8" i="6"/>
  <c r="X8" i="6"/>
  <c r="O8" i="5"/>
  <c r="AD8" i="6"/>
  <c r="CR8" i="6"/>
  <c r="DP8" i="6"/>
  <c r="C8" i="6"/>
  <c r="AI8" i="6"/>
  <c r="J8" i="6"/>
  <c r="AK8" i="6"/>
  <c r="CJ8" i="6"/>
  <c r="CK8" i="6"/>
  <c r="BK8" i="6"/>
  <c r="D8" i="5"/>
  <c r="AB8" i="5"/>
  <c r="I8" i="6"/>
  <c r="BC8" i="6"/>
  <c r="AO8" i="6"/>
  <c r="CL8" i="6"/>
  <c r="CA8" i="6"/>
  <c r="K8" i="5"/>
  <c r="AH8" i="6"/>
  <c r="AV8" i="6"/>
  <c r="DQ8" i="6"/>
  <c r="DG8" i="6"/>
  <c r="CW8" i="6"/>
  <c r="CV8" i="6"/>
  <c r="CP8" i="6"/>
  <c r="BG8" i="6"/>
  <c r="BE8" i="6"/>
  <c r="BM8" i="6"/>
  <c r="BT8" i="6"/>
  <c r="CM8" i="6"/>
  <c r="CT8" i="6"/>
  <c r="BV8" i="6"/>
  <c r="AJ8" i="6"/>
  <c r="X8" i="5"/>
  <c r="AF8" i="6"/>
  <c r="S8" i="5"/>
  <c r="BR8" i="6"/>
  <c r="P8" i="5"/>
  <c r="D8" i="6"/>
  <c r="E8" i="6"/>
  <c r="CQ8" i="6"/>
  <c r="AY8" i="6"/>
  <c r="L8" i="6"/>
  <c r="F8" i="6"/>
  <c r="R8" i="5"/>
  <c r="S8" i="6"/>
  <c r="Y8" i="6"/>
  <c r="V8" i="5"/>
  <c r="G8" i="5"/>
  <c r="AL8" i="6"/>
  <c r="U8" i="5"/>
  <c r="L8" i="5"/>
  <c r="CE8" i="6"/>
  <c r="W8" i="5"/>
  <c r="AB8" i="6"/>
  <c r="AQ8" i="6"/>
  <c r="BN8" i="6"/>
  <c r="CG8" i="6"/>
  <c r="AU8" i="6"/>
  <c r="Q8" i="5"/>
  <c r="C8" i="5"/>
  <c r="BQ8" i="6"/>
  <c r="BO8" i="6"/>
  <c r="BS8" i="6"/>
  <c r="AR8" i="6"/>
  <c r="F8" i="5"/>
  <c r="N8" i="5"/>
  <c r="DO8" i="6"/>
  <c r="DN8" i="6"/>
  <c r="DL8" i="6"/>
  <c r="DJ8" i="6"/>
  <c r="CN8" i="6"/>
  <c r="W8" i="6"/>
  <c r="M8" i="5"/>
  <c r="H8" i="6"/>
  <c r="N8" i="6"/>
  <c r="BW8" i="6"/>
  <c r="AP8" i="6"/>
  <c r="H8" i="5"/>
  <c r="BJ8" i="6"/>
  <c r="CB8" i="6"/>
  <c r="BB8" i="6"/>
  <c r="P8" i="6"/>
  <c r="AZ8" i="6"/>
  <c r="BX8" i="6"/>
  <c r="BZ8" i="6"/>
  <c r="CC8" i="6"/>
  <c r="BA8" i="6"/>
  <c r="T8" i="5"/>
  <c r="CI8" i="6"/>
  <c r="CO8" i="6"/>
  <c r="AA8" i="5"/>
  <c r="DK8" i="6"/>
  <c r="DI8" i="6"/>
  <c r="CU8" i="6"/>
  <c r="BU8" i="6"/>
  <c r="BY8" i="6"/>
  <c r="AC8" i="5"/>
  <c r="AX8" i="6"/>
  <c r="K8" i="6"/>
  <c r="CX8" i="6"/>
  <c r="CY8" i="6"/>
  <c r="CZ8" i="6"/>
  <c r="DA8" i="6"/>
  <c r="DB8" i="6"/>
  <c r="DC8" i="6"/>
  <c r="DD8" i="6"/>
  <c r="DF8" i="6"/>
  <c r="DE8" i="6"/>
  <c r="DR69" i="6"/>
  <c r="DP69" i="6"/>
  <c r="DL69" i="6"/>
  <c r="DK69" i="6"/>
  <c r="DN69" i="6"/>
  <c r="DJ69" i="6"/>
  <c r="DQ69" i="6"/>
  <c r="DO69" i="6"/>
  <c r="DM69" i="6"/>
  <c r="DN57" i="6"/>
  <c r="DJ57" i="6"/>
  <c r="DQ57" i="6"/>
  <c r="DR57" i="6"/>
  <c r="DO57" i="6"/>
  <c r="DM57" i="6"/>
  <c r="DL57" i="6"/>
  <c r="DP57" i="6"/>
  <c r="DK57" i="6"/>
  <c r="DP68" i="6"/>
  <c r="DJ68" i="6"/>
  <c r="DO68" i="6"/>
  <c r="DR68" i="6"/>
  <c r="DN68" i="6"/>
  <c r="DL68" i="6"/>
  <c r="DQ68" i="6"/>
  <c r="DM68" i="6"/>
  <c r="DK68" i="6"/>
  <c r="DQ31" i="6"/>
  <c r="DP31" i="6"/>
  <c r="DO31" i="6"/>
  <c r="DM31" i="6"/>
  <c r="DL31" i="6"/>
  <c r="DK31" i="6"/>
  <c r="DR31" i="6"/>
  <c r="DJ31" i="6"/>
  <c r="DN31" i="6"/>
  <c r="DO35" i="6"/>
  <c r="DM35" i="6"/>
  <c r="DL35" i="6"/>
  <c r="DK35" i="6"/>
  <c r="DR35" i="6"/>
  <c r="DJ35" i="6"/>
  <c r="DN35" i="6"/>
  <c r="DQ35" i="6"/>
  <c r="DP35" i="6"/>
  <c r="DR55" i="6"/>
  <c r="DJ55" i="6"/>
  <c r="DN55" i="6"/>
  <c r="DQ55" i="6"/>
  <c r="DP55" i="6"/>
  <c r="DO55" i="6"/>
  <c r="DM55" i="6"/>
  <c r="DL55" i="6"/>
  <c r="DK55" i="6"/>
  <c r="DO58" i="6"/>
  <c r="DR58" i="6"/>
  <c r="DN58" i="6"/>
  <c r="DL58" i="6"/>
  <c r="DQ58" i="6"/>
  <c r="DM58" i="6"/>
  <c r="DK58" i="6"/>
  <c r="DP58" i="6"/>
  <c r="DJ58" i="6"/>
  <c r="DP28" i="6"/>
  <c r="DO28" i="6"/>
  <c r="DN28" i="6"/>
  <c r="DL28" i="6"/>
  <c r="DK28" i="6"/>
  <c r="DJ28" i="6"/>
  <c r="DR28" i="6"/>
  <c r="DQ28" i="6"/>
  <c r="DM28" i="6"/>
  <c r="DL13" i="6"/>
  <c r="DP13" i="6"/>
  <c r="DO13" i="6"/>
  <c r="DK13" i="6"/>
  <c r="DR13" i="6"/>
  <c r="DN13" i="6"/>
  <c r="DM13" i="6"/>
  <c r="DQ13" i="6"/>
  <c r="DJ13" i="6"/>
  <c r="DP34" i="6"/>
  <c r="DO34" i="6"/>
  <c r="DK34" i="6"/>
  <c r="DR34" i="6"/>
  <c r="DN34" i="6"/>
  <c r="DM34" i="6"/>
  <c r="DQ34" i="6"/>
  <c r="DJ34" i="6"/>
  <c r="DL34" i="6"/>
  <c r="DN52" i="6"/>
  <c r="DL52" i="6"/>
  <c r="DJ52" i="6"/>
  <c r="DR52" i="6"/>
  <c r="DQ52" i="6"/>
  <c r="DM52" i="6"/>
  <c r="DP52" i="6"/>
  <c r="DO52" i="6"/>
  <c r="DK52" i="6"/>
  <c r="DK64" i="6"/>
  <c r="DN64" i="6"/>
  <c r="DL64" i="6"/>
  <c r="DJ64" i="6"/>
  <c r="DR64" i="6"/>
  <c r="DQ64" i="6"/>
  <c r="DM64" i="6"/>
  <c r="DP64" i="6"/>
  <c r="DO64" i="6"/>
  <c r="DR7" i="6"/>
  <c r="DQ7" i="6"/>
  <c r="DM7" i="6"/>
  <c r="DP7" i="6"/>
  <c r="DO7" i="6"/>
  <c r="DN7" i="6"/>
  <c r="DL7" i="6"/>
  <c r="DK7" i="6"/>
  <c r="DJ7" i="6"/>
  <c r="DO33" i="6"/>
  <c r="DM33" i="6"/>
  <c r="DR33" i="6"/>
  <c r="DP33" i="6"/>
  <c r="DK33" i="6"/>
  <c r="DN33" i="6"/>
  <c r="DJ33" i="6"/>
  <c r="DQ33" i="6"/>
  <c r="DL33" i="6"/>
  <c r="DL46" i="6"/>
  <c r="DP46" i="6"/>
  <c r="DO46" i="6"/>
  <c r="DK46" i="6"/>
  <c r="DR46" i="6"/>
  <c r="DN46" i="6"/>
  <c r="DM46" i="6"/>
  <c r="DQ46" i="6"/>
  <c r="DJ46" i="6"/>
  <c r="DP60" i="6"/>
  <c r="DO60" i="6"/>
  <c r="DK60" i="6"/>
  <c r="DN60" i="6"/>
  <c r="DL60" i="6"/>
  <c r="DJ60" i="6"/>
  <c r="DR60" i="6"/>
  <c r="DQ60" i="6"/>
  <c r="DM60" i="6"/>
  <c r="DP50" i="6"/>
  <c r="DO50" i="6"/>
  <c r="DK50" i="6"/>
  <c r="DR50" i="6"/>
  <c r="DN50" i="6"/>
  <c r="DM50" i="6"/>
  <c r="DQ50" i="6"/>
  <c r="DJ50" i="6"/>
  <c r="DL50" i="6"/>
  <c r="DN32" i="6"/>
  <c r="DL32" i="6"/>
  <c r="DK32" i="6"/>
  <c r="DJ32" i="6"/>
  <c r="DR32" i="6"/>
  <c r="DQ32" i="6"/>
  <c r="DM32" i="6"/>
  <c r="DP32" i="6"/>
  <c r="DO32" i="6"/>
  <c r="DQ29" i="6"/>
  <c r="DL29" i="6"/>
  <c r="DO29" i="6"/>
  <c r="DM29" i="6"/>
  <c r="DR29" i="6"/>
  <c r="DP29" i="6"/>
  <c r="DK29" i="6"/>
  <c r="DN29" i="6"/>
  <c r="DJ29" i="6"/>
  <c r="DQ26" i="6"/>
  <c r="DJ26" i="6"/>
  <c r="DL26" i="6"/>
  <c r="DP26" i="6"/>
  <c r="DO26" i="6"/>
  <c r="DK26" i="6"/>
  <c r="DR26" i="6"/>
  <c r="DN26" i="6"/>
  <c r="DM26" i="6"/>
  <c r="DP44" i="6"/>
  <c r="DO44" i="6"/>
  <c r="DK44" i="6"/>
  <c r="DN44" i="6"/>
  <c r="DL44" i="6"/>
  <c r="DJ44" i="6"/>
  <c r="DR44" i="6"/>
  <c r="DQ44" i="6"/>
  <c r="DM44" i="6"/>
  <c r="DN25" i="6"/>
  <c r="DJ25" i="6"/>
  <c r="DQ25" i="6"/>
  <c r="DL25" i="6"/>
  <c r="DO25" i="6"/>
  <c r="DM25" i="6"/>
  <c r="DR25" i="6"/>
  <c r="DP25" i="6"/>
  <c r="DK25" i="6"/>
  <c r="DN73" i="6"/>
  <c r="DJ73" i="6"/>
  <c r="DR73" i="6"/>
  <c r="DQ73" i="6"/>
  <c r="DO73" i="6"/>
  <c r="DM73" i="6"/>
  <c r="DP73" i="6"/>
  <c r="DL73" i="6"/>
  <c r="DK73" i="6"/>
  <c r="DI25" i="6"/>
  <c r="DH25" i="6"/>
  <c r="DG25" i="6"/>
  <c r="CU73" i="6"/>
  <c r="DH73" i="6"/>
  <c r="DI73" i="6"/>
  <c r="DG73" i="6"/>
  <c r="DG13" i="6"/>
  <c r="DI13" i="6"/>
  <c r="DH13" i="6"/>
  <c r="DG34" i="6"/>
  <c r="DI34" i="6"/>
  <c r="DH34" i="6"/>
  <c r="DH52" i="6"/>
  <c r="DG52" i="6"/>
  <c r="DI52" i="6"/>
  <c r="DI64" i="6"/>
  <c r="DH64" i="6"/>
  <c r="DG64" i="6"/>
  <c r="CV31" i="6"/>
  <c r="DG31" i="6"/>
  <c r="DH31" i="6"/>
  <c r="DI31" i="6"/>
  <c r="BE55" i="6"/>
  <c r="DI55" i="6"/>
  <c r="DH55" i="6"/>
  <c r="DG55" i="6"/>
  <c r="DG28" i="6"/>
  <c r="DI28" i="6"/>
  <c r="DH28" i="6"/>
  <c r="DI29" i="6"/>
  <c r="DH29" i="6"/>
  <c r="DG29" i="6"/>
  <c r="BG7" i="6"/>
  <c r="DI7" i="6"/>
  <c r="DG7" i="6"/>
  <c r="DH7" i="6"/>
  <c r="CV33" i="6"/>
  <c r="DH33" i="6"/>
  <c r="DG33" i="6"/>
  <c r="DI33" i="6"/>
  <c r="W46" i="6"/>
  <c r="DH46" i="6"/>
  <c r="DG46" i="6"/>
  <c r="DI46" i="6"/>
  <c r="CV60" i="6"/>
  <c r="DG60" i="6"/>
  <c r="DI60" i="6"/>
  <c r="DH60" i="6"/>
  <c r="DH68" i="6"/>
  <c r="DI68" i="6"/>
  <c r="DG68" i="6"/>
  <c r="CU35" i="6"/>
  <c r="DH35" i="6"/>
  <c r="DG35" i="6"/>
  <c r="DI35" i="6"/>
  <c r="DI58" i="6"/>
  <c r="DH58" i="6"/>
  <c r="DG58" i="6"/>
  <c r="DG50" i="6"/>
  <c r="DI50" i="6"/>
  <c r="DH50" i="6"/>
  <c r="DI26" i="6"/>
  <c r="DH26" i="6"/>
  <c r="DG26" i="6"/>
  <c r="DH69" i="6"/>
  <c r="DG69" i="6"/>
  <c r="DI69" i="6"/>
  <c r="DI32" i="6"/>
  <c r="DH32" i="6"/>
  <c r="DG32" i="6"/>
  <c r="DG44" i="6"/>
  <c r="DI44" i="6"/>
  <c r="DH44" i="6"/>
  <c r="DI57" i="6"/>
  <c r="DH57" i="6"/>
  <c r="DG57" i="6"/>
  <c r="AP73" i="6"/>
  <c r="X73" i="6"/>
  <c r="AR73" i="6"/>
  <c r="AL73" i="6"/>
  <c r="BP73" i="6"/>
  <c r="R73" i="6"/>
  <c r="DF73" i="6"/>
  <c r="V73" i="6"/>
  <c r="Z72" i="5"/>
  <c r="AN73" i="6"/>
  <c r="DA73" i="6"/>
  <c r="N72" i="5"/>
  <c r="BZ73" i="6"/>
  <c r="AI73" i="6"/>
  <c r="CZ73" i="6"/>
  <c r="J72" i="5"/>
  <c r="G72" i="5"/>
  <c r="CN73" i="6"/>
  <c r="CK73" i="6"/>
  <c r="AX73" i="6"/>
  <c r="BF73" i="6"/>
  <c r="AC73" i="6"/>
  <c r="H72" i="5"/>
  <c r="AO73" i="6"/>
  <c r="CH73" i="6"/>
  <c r="CL73" i="6"/>
  <c r="P73" i="6"/>
  <c r="BC73" i="6"/>
  <c r="AU73" i="6"/>
  <c r="CR73" i="6"/>
  <c r="AY73" i="6"/>
  <c r="CV73" i="6"/>
  <c r="AK73" i="6"/>
  <c r="DD73" i="6"/>
  <c r="CY73" i="6"/>
  <c r="AA72" i="5"/>
  <c r="AD72" i="5"/>
  <c r="BV73" i="6"/>
  <c r="O72" i="5"/>
  <c r="CO73" i="6"/>
  <c r="BG73" i="6"/>
  <c r="F73" i="6"/>
  <c r="J73" i="6"/>
  <c r="AH73" i="6"/>
  <c r="CE73" i="6"/>
  <c r="CQ73" i="6"/>
  <c r="BJ73" i="6"/>
  <c r="I72" i="5"/>
  <c r="AA73" i="6"/>
  <c r="AS73" i="6"/>
  <c r="DC73" i="6"/>
  <c r="K72" i="5"/>
  <c r="D72" i="5"/>
  <c r="BQ73" i="6"/>
  <c r="E72" i="5"/>
  <c r="Y73" i="6"/>
  <c r="BS73" i="6"/>
  <c r="CW73" i="6"/>
  <c r="AB72" i="5"/>
  <c r="BT73" i="6"/>
  <c r="U72" i="5"/>
  <c r="K73" i="6"/>
  <c r="Q73" i="6"/>
  <c r="AQ73" i="6"/>
  <c r="W72" i="5"/>
  <c r="BR73" i="6"/>
  <c r="U73" i="6"/>
  <c r="CG73" i="6"/>
  <c r="C73" i="6"/>
  <c r="DE73" i="6"/>
  <c r="DB73" i="6"/>
  <c r="CX73" i="6"/>
  <c r="I73" i="6"/>
  <c r="CI73" i="6"/>
  <c r="BX73" i="6"/>
  <c r="AV73" i="6"/>
  <c r="CS73" i="6"/>
  <c r="AE73" i="6"/>
  <c r="BY73" i="6"/>
  <c r="O73" i="6"/>
  <c r="F72" i="5"/>
  <c r="BN73" i="6"/>
  <c r="BM73" i="6"/>
  <c r="L72" i="5"/>
  <c r="T73" i="6"/>
  <c r="L73" i="6"/>
  <c r="T72" i="5"/>
  <c r="BW73" i="6"/>
  <c r="AM73" i="6"/>
  <c r="S73" i="6"/>
  <c r="Y72" i="5"/>
  <c r="G73" i="6"/>
  <c r="BE73" i="6"/>
  <c r="BI73" i="6"/>
  <c r="E73" i="6"/>
  <c r="BA73" i="6"/>
  <c r="BB73" i="6"/>
  <c r="N73" i="6"/>
  <c r="M72" i="5"/>
  <c r="BL73" i="6"/>
  <c r="AD73" i="6"/>
  <c r="CF73" i="6"/>
  <c r="BK73" i="6"/>
  <c r="P72" i="5"/>
  <c r="AZ73" i="6"/>
  <c r="AW73" i="6"/>
  <c r="AJ73" i="6"/>
  <c r="W73" i="6"/>
  <c r="M73" i="6"/>
  <c r="C72" i="5"/>
  <c r="CB73" i="6"/>
  <c r="CJ73" i="6"/>
  <c r="CP73" i="6"/>
  <c r="CD73" i="6"/>
  <c r="V72" i="5"/>
  <c r="AC72" i="5"/>
  <c r="BH73" i="6"/>
  <c r="CC73" i="6"/>
  <c r="BD73" i="6"/>
  <c r="AF73" i="6"/>
  <c r="CT73" i="6"/>
  <c r="CM73" i="6"/>
  <c r="AB73" i="6"/>
  <c r="BU73" i="6"/>
  <c r="BO73" i="6"/>
  <c r="CA73" i="6"/>
  <c r="AG73" i="6"/>
  <c r="R72" i="5"/>
  <c r="Z73" i="6"/>
  <c r="D73" i="6"/>
  <c r="Q72" i="5"/>
  <c r="AT73" i="6"/>
  <c r="S72" i="5"/>
  <c r="X72" i="5"/>
  <c r="H73" i="6"/>
  <c r="Y60" i="6"/>
  <c r="X60" i="6"/>
  <c r="DF60" i="6"/>
  <c r="V60" i="6"/>
  <c r="AK60" i="6"/>
  <c r="CO60" i="6"/>
  <c r="AS60" i="6"/>
  <c r="CN60" i="6"/>
  <c r="K60" i="6"/>
  <c r="R60" i="6"/>
  <c r="BL60" i="6"/>
  <c r="Y59" i="5"/>
  <c r="CF60" i="6"/>
  <c r="CQ60" i="6"/>
  <c r="N60" i="6"/>
  <c r="DE60" i="6"/>
  <c r="CK60" i="6"/>
  <c r="BZ60" i="6"/>
  <c r="CD60" i="6"/>
  <c r="AU60" i="6"/>
  <c r="DA60" i="6"/>
  <c r="K59" i="5"/>
  <c r="BQ60" i="6"/>
  <c r="BE60" i="6"/>
  <c r="BI60" i="6"/>
  <c r="BW60" i="6"/>
  <c r="AG60" i="6"/>
  <c r="DE55" i="6"/>
  <c r="BI55" i="6"/>
  <c r="Y55" i="6"/>
  <c r="BS55" i="6"/>
  <c r="H54" i="5"/>
  <c r="H55" i="6"/>
  <c r="AC55" i="6"/>
  <c r="BK55" i="6"/>
  <c r="G55" i="6"/>
  <c r="AE55" i="6"/>
  <c r="L55" i="6"/>
  <c r="CT55" i="6"/>
  <c r="U60" i="6"/>
  <c r="AV55" i="6"/>
  <c r="X55" i="6"/>
  <c r="AB55" i="6"/>
  <c r="AB54" i="5"/>
  <c r="E54" i="5"/>
  <c r="L54" i="5"/>
  <c r="CW46" i="6"/>
  <c r="DA55" i="6"/>
  <c r="BZ55" i="6"/>
  <c r="AG55" i="6"/>
  <c r="P54" i="5"/>
  <c r="AW55" i="6"/>
  <c r="W55" i="6"/>
  <c r="CH55" i="6"/>
  <c r="T54" i="5"/>
  <c r="CK55" i="6"/>
  <c r="BY55" i="6"/>
  <c r="CQ55" i="6"/>
  <c r="CU55" i="6"/>
  <c r="BP60" i="6"/>
  <c r="F54" i="5"/>
  <c r="AN55" i="6"/>
  <c r="AI55" i="6"/>
  <c r="CB55" i="6"/>
  <c r="J55" i="6"/>
  <c r="CY55" i="6"/>
  <c r="AJ55" i="6"/>
  <c r="I55" i="6"/>
  <c r="CC55" i="6"/>
  <c r="N55" i="6"/>
  <c r="BP55" i="6"/>
  <c r="K55" i="6"/>
  <c r="BQ55" i="6"/>
  <c r="K54" i="5"/>
  <c r="CW55" i="6"/>
  <c r="BH55" i="6"/>
  <c r="CX60" i="6"/>
  <c r="CW60" i="6"/>
  <c r="AA59" i="5"/>
  <c r="H59" i="5"/>
  <c r="CL60" i="6"/>
  <c r="CH60" i="6"/>
  <c r="C59" i="5"/>
  <c r="BT60" i="6"/>
  <c r="AQ60" i="6"/>
  <c r="AB60" i="6"/>
  <c r="CE60" i="6"/>
  <c r="CZ60" i="6"/>
  <c r="J59" i="5"/>
  <c r="CS60" i="6"/>
  <c r="AA60" i="6"/>
  <c r="P60" i="6"/>
  <c r="CT60" i="6"/>
  <c r="AP60" i="6"/>
  <c r="O59" i="5"/>
  <c r="E60" i="6"/>
  <c r="AF60" i="6"/>
  <c r="F59" i="5"/>
  <c r="Z59" i="5"/>
  <c r="BO60" i="6"/>
  <c r="C45" i="5"/>
  <c r="DC55" i="6"/>
  <c r="AL55" i="6"/>
  <c r="BU55" i="6"/>
  <c r="AX55" i="6"/>
  <c r="U55" i="6"/>
  <c r="BB55" i="6"/>
  <c r="AK55" i="6"/>
  <c r="G54" i="5"/>
  <c r="N54" i="5"/>
  <c r="CO55" i="6"/>
  <c r="Q54" i="5"/>
  <c r="M54" i="5"/>
  <c r="CI55" i="6"/>
  <c r="CS55" i="6"/>
  <c r="AP55" i="6"/>
  <c r="DD60" i="6"/>
  <c r="AH60" i="6"/>
  <c r="P59" i="5"/>
  <c r="CA60" i="6"/>
  <c r="I60" i="6"/>
  <c r="D60" i="6"/>
  <c r="AT60" i="6"/>
  <c r="BV60" i="6"/>
  <c r="AD60" i="6"/>
  <c r="CJ60" i="6"/>
  <c r="AE60" i="6"/>
  <c r="Z60" i="6"/>
  <c r="CB60" i="6"/>
  <c r="M59" i="5"/>
  <c r="F60" i="6"/>
  <c r="CR60" i="6"/>
  <c r="AC59" i="5"/>
  <c r="H60" i="6"/>
  <c r="CP46" i="6"/>
  <c r="DB60" i="6"/>
  <c r="AV60" i="6"/>
  <c r="BH60" i="6"/>
  <c r="BG60" i="6"/>
  <c r="E59" i="5"/>
  <c r="R59" i="5"/>
  <c r="M60" i="6"/>
  <c r="CC60" i="6"/>
  <c r="BJ60" i="6"/>
  <c r="AJ60" i="6"/>
  <c r="CU60" i="6"/>
  <c r="BR60" i="6"/>
  <c r="U59" i="5"/>
  <c r="AO60" i="6"/>
  <c r="AB59" i="5"/>
  <c r="AD59" i="5"/>
  <c r="G60" i="6"/>
  <c r="J60" i="6"/>
  <c r="W60" i="6"/>
  <c r="BA60" i="6"/>
  <c r="G59" i="5"/>
  <c r="AX60" i="6"/>
  <c r="BY60" i="6"/>
  <c r="O60" i="6"/>
  <c r="S59" i="5"/>
  <c r="BN46" i="6"/>
  <c r="N33" i="6"/>
  <c r="U46" i="6"/>
  <c r="CT46" i="6"/>
  <c r="V46" i="6"/>
  <c r="H45" i="5"/>
  <c r="AF46" i="6"/>
  <c r="V55" i="6"/>
  <c r="V54" i="5"/>
  <c r="AQ55" i="6"/>
  <c r="BC55" i="6"/>
  <c r="D55" i="6"/>
  <c r="BT55" i="6"/>
  <c r="AN60" i="6"/>
  <c r="AC60" i="6"/>
  <c r="AM60" i="6"/>
  <c r="BS60" i="6"/>
  <c r="BN60" i="6"/>
  <c r="CP60" i="6"/>
  <c r="CQ35" i="6"/>
  <c r="AM35" i="6"/>
  <c r="DE46" i="6"/>
  <c r="BM46" i="6"/>
  <c r="BW46" i="6"/>
  <c r="CC46" i="6"/>
  <c r="AE46" i="6"/>
  <c r="CH46" i="6"/>
  <c r="I46" i="6"/>
  <c r="CF46" i="6"/>
  <c r="AH46" i="6"/>
  <c r="CS46" i="6"/>
  <c r="DC60" i="6"/>
  <c r="CY60" i="6"/>
  <c r="N59" i="5"/>
  <c r="CI60" i="6"/>
  <c r="CM60" i="6"/>
  <c r="W59" i="5"/>
  <c r="BF60" i="6"/>
  <c r="AR60" i="6"/>
  <c r="BK60" i="6"/>
  <c r="T59" i="5"/>
  <c r="Q59" i="5"/>
  <c r="CG60" i="6"/>
  <c r="X59" i="5"/>
  <c r="C60" i="6"/>
  <c r="AL60" i="6"/>
  <c r="BX60" i="6"/>
  <c r="BM60" i="6"/>
  <c r="T60" i="6"/>
  <c r="BC60" i="6"/>
  <c r="D59" i="5"/>
  <c r="Q60" i="6"/>
  <c r="AZ60" i="6"/>
  <c r="AW60" i="6"/>
  <c r="I59" i="5"/>
  <c r="BU60" i="6"/>
  <c r="L60" i="6"/>
  <c r="BB60" i="6"/>
  <c r="L59" i="5"/>
  <c r="V59" i="5"/>
  <c r="S60" i="6"/>
  <c r="AY60" i="6"/>
  <c r="BD60" i="6"/>
  <c r="AI60" i="6"/>
  <c r="DE35" i="6"/>
  <c r="BW35" i="6"/>
  <c r="DC46" i="6"/>
  <c r="BL46" i="6"/>
  <c r="BK46" i="6"/>
  <c r="BI46" i="6"/>
  <c r="CV46" i="6"/>
  <c r="D45" i="5"/>
  <c r="AO46" i="6"/>
  <c r="E45" i="5"/>
  <c r="T45" i="5"/>
  <c r="BH46" i="6"/>
  <c r="CW64" i="6"/>
  <c r="BG64" i="6"/>
  <c r="BE64" i="6"/>
  <c r="BT64" i="6"/>
  <c r="M63" i="5"/>
  <c r="AI64" i="6"/>
  <c r="I63" i="5"/>
  <c r="AB64" i="6"/>
  <c r="X63" i="5"/>
  <c r="AK64" i="6"/>
  <c r="CJ64" i="6"/>
  <c r="N64" i="6"/>
  <c r="V64" i="6"/>
  <c r="AW64" i="6"/>
  <c r="AP64" i="6"/>
  <c r="CG64" i="6"/>
  <c r="BJ64" i="6"/>
  <c r="CB64" i="6"/>
  <c r="BB64" i="6"/>
  <c r="AZ64" i="6"/>
  <c r="BZ64" i="6"/>
  <c r="BQ64" i="6"/>
  <c r="U64" i="6"/>
  <c r="M64" i="6"/>
  <c r="AY64" i="6"/>
  <c r="AR64" i="6"/>
  <c r="CF64" i="6"/>
  <c r="BF64" i="6"/>
  <c r="CS64" i="6"/>
  <c r="AL64" i="6"/>
  <c r="W63" i="5"/>
  <c r="L63" i="5"/>
  <c r="R64" i="6"/>
  <c r="AN64" i="6"/>
  <c r="BR64" i="6"/>
  <c r="BO64" i="6"/>
  <c r="J63" i="5"/>
  <c r="BH64" i="6"/>
  <c r="CO64" i="6"/>
  <c r="AV64" i="6"/>
  <c r="CP64" i="6"/>
  <c r="C64" i="6"/>
  <c r="H64" i="6"/>
  <c r="CM64" i="6"/>
  <c r="BV64" i="6"/>
  <c r="CD64" i="6"/>
  <c r="BD64" i="6"/>
  <c r="BY64" i="6"/>
  <c r="CC64" i="6"/>
  <c r="C63" i="5"/>
  <c r="D64" i="6"/>
  <c r="Q64" i="6"/>
  <c r="Y63" i="5"/>
  <c r="CQ64" i="6"/>
  <c r="BK64" i="6"/>
  <c r="BP64" i="6"/>
  <c r="BL64" i="6"/>
  <c r="D63" i="5"/>
  <c r="L64" i="6"/>
  <c r="X64" i="6"/>
  <c r="F64" i="6"/>
  <c r="I64" i="6"/>
  <c r="R63" i="5"/>
  <c r="AC63" i="5"/>
  <c r="AM64" i="6"/>
  <c r="Y64" i="6"/>
  <c r="O63" i="5"/>
  <c r="T64" i="6"/>
  <c r="AD64" i="6"/>
  <c r="K63" i="5"/>
  <c r="AH64" i="6"/>
  <c r="BW64" i="6"/>
  <c r="AU64" i="6"/>
  <c r="S64" i="6"/>
  <c r="AG64" i="6"/>
  <c r="CE64" i="6"/>
  <c r="Z63" i="5"/>
  <c r="N63" i="5"/>
  <c r="CV64" i="6"/>
  <c r="W64" i="6"/>
  <c r="CN64" i="6"/>
  <c r="CT64" i="6"/>
  <c r="J64" i="6"/>
  <c r="AS64" i="6"/>
  <c r="S63" i="5"/>
  <c r="CK64" i="6"/>
  <c r="G64" i="6"/>
  <c r="H63" i="5"/>
  <c r="AT64" i="6"/>
  <c r="P64" i="6"/>
  <c r="BX64" i="6"/>
  <c r="Q63" i="5"/>
  <c r="BA64" i="6"/>
  <c r="P63" i="5"/>
  <c r="T63" i="5"/>
  <c r="AD63" i="5"/>
  <c r="E64" i="6"/>
  <c r="BS64" i="6"/>
  <c r="AA64" i="6"/>
  <c r="AA63" i="5"/>
  <c r="AB63" i="5"/>
  <c r="BI64" i="6"/>
  <c r="BC64" i="6"/>
  <c r="AX64" i="6"/>
  <c r="AE64" i="6"/>
  <c r="K64" i="6"/>
  <c r="F63" i="5"/>
  <c r="V63" i="5"/>
  <c r="CH64" i="6"/>
  <c r="G63" i="5"/>
  <c r="U63" i="5"/>
  <c r="AC64" i="6"/>
  <c r="CL64" i="6"/>
  <c r="CA64" i="6"/>
  <c r="CR64" i="6"/>
  <c r="CU64" i="6"/>
  <c r="BU64" i="6"/>
  <c r="O64" i="6"/>
  <c r="BM64" i="6"/>
  <c r="AJ64" i="6"/>
  <c r="AQ64" i="6"/>
  <c r="AF64" i="6"/>
  <c r="BN64" i="6"/>
  <c r="CI64" i="6"/>
  <c r="Z64" i="6"/>
  <c r="AO64" i="6"/>
  <c r="E63" i="5"/>
  <c r="CX64" i="6"/>
  <c r="CY64" i="6"/>
  <c r="CZ64" i="6"/>
  <c r="DA64" i="6"/>
  <c r="DB64" i="6"/>
  <c r="DC64" i="6"/>
  <c r="DD64" i="6"/>
  <c r="DE64" i="6"/>
  <c r="DF64" i="6"/>
  <c r="AD35" i="6"/>
  <c r="DA46" i="6"/>
  <c r="I45" i="5"/>
  <c r="AR46" i="6"/>
  <c r="U45" i="5"/>
  <c r="BG46" i="6"/>
  <c r="C46" i="6"/>
  <c r="CU46" i="6"/>
  <c r="R46" i="6"/>
  <c r="Q45" i="5"/>
  <c r="DB46" i="6"/>
  <c r="E46" i="6"/>
  <c r="L46" i="6"/>
  <c r="AS46" i="6"/>
  <c r="N45" i="5"/>
  <c r="CK46" i="6"/>
  <c r="T46" i="6"/>
  <c r="AJ46" i="6"/>
  <c r="CI46" i="6"/>
  <c r="AM46" i="6"/>
  <c r="O46" i="6"/>
  <c r="D46" i="6"/>
  <c r="AL46" i="6"/>
  <c r="Z46" i="6"/>
  <c r="CG46" i="6"/>
  <c r="W45" i="5"/>
  <c r="CR46" i="6"/>
  <c r="BR46" i="6"/>
  <c r="O45" i="5"/>
  <c r="AG46" i="6"/>
  <c r="BX46" i="6"/>
  <c r="BY46" i="6"/>
  <c r="DD55" i="6"/>
  <c r="CZ55" i="6"/>
  <c r="AH55" i="6"/>
  <c r="Q55" i="6"/>
  <c r="CP55" i="6"/>
  <c r="BF55" i="6"/>
  <c r="AO55" i="6"/>
  <c r="F55" i="6"/>
  <c r="E55" i="6"/>
  <c r="BA55" i="6"/>
  <c r="AT55" i="6"/>
  <c r="BN55" i="6"/>
  <c r="CJ55" i="6"/>
  <c r="CM55" i="6"/>
  <c r="W54" i="5"/>
  <c r="Y54" i="5"/>
  <c r="U54" i="5"/>
  <c r="Z54" i="5"/>
  <c r="D54" i="5"/>
  <c r="M55" i="6"/>
  <c r="BR55" i="6"/>
  <c r="BJ55" i="6"/>
  <c r="CD55" i="6"/>
  <c r="O55" i="6"/>
  <c r="T55" i="6"/>
  <c r="AC54" i="5"/>
  <c r="AU55" i="6"/>
  <c r="CR55" i="6"/>
  <c r="R54" i="5"/>
  <c r="AY55" i="6"/>
  <c r="AD54" i="5"/>
  <c r="AS55" i="6"/>
  <c r="I54" i="5"/>
  <c r="CY33" i="6"/>
  <c r="M46" i="6"/>
  <c r="M45" i="5"/>
  <c r="X45" i="5"/>
  <c r="F46" i="6"/>
  <c r="J46" i="6"/>
  <c r="CQ46" i="6"/>
  <c r="BO46" i="6"/>
  <c r="AA46" i="6"/>
  <c r="AE33" i="6"/>
  <c r="DF46" i="6"/>
  <c r="CY46" i="6"/>
  <c r="P45" i="5"/>
  <c r="AD45" i="5"/>
  <c r="BA46" i="6"/>
  <c r="AD46" i="6"/>
  <c r="J45" i="5"/>
  <c r="BV46" i="6"/>
  <c r="F45" i="5"/>
  <c r="V45" i="5"/>
  <c r="CE46" i="6"/>
  <c r="AK46" i="6"/>
  <c r="K45" i="5"/>
  <c r="BD46" i="6"/>
  <c r="Z45" i="5"/>
  <c r="AW46" i="6"/>
  <c r="AA45" i="5"/>
  <c r="BQ46" i="6"/>
  <c r="S45" i="5"/>
  <c r="AQ46" i="6"/>
  <c r="Y46" i="6"/>
  <c r="K46" i="6"/>
  <c r="N46" i="6"/>
  <c r="DF55" i="6"/>
  <c r="DB55" i="6"/>
  <c r="CX55" i="6"/>
  <c r="O54" i="5"/>
  <c r="BX55" i="6"/>
  <c r="R55" i="6"/>
  <c r="AM55" i="6"/>
  <c r="AR55" i="6"/>
  <c r="BL55" i="6"/>
  <c r="J54" i="5"/>
  <c r="AZ55" i="6"/>
  <c r="CG55" i="6"/>
  <c r="S54" i="5"/>
  <c r="X54" i="5"/>
  <c r="C55" i="6"/>
  <c r="CF55" i="6"/>
  <c r="BG55" i="6"/>
  <c r="AD55" i="6"/>
  <c r="S55" i="6"/>
  <c r="AA55" i="6"/>
  <c r="BO55" i="6"/>
  <c r="BD55" i="6"/>
  <c r="BW55" i="6"/>
  <c r="AF55" i="6"/>
  <c r="CL55" i="6"/>
  <c r="CE55" i="6"/>
  <c r="C54" i="5"/>
  <c r="BM55" i="6"/>
  <c r="CA55" i="6"/>
  <c r="AA54" i="5"/>
  <c r="Z55" i="6"/>
  <c r="P55" i="6"/>
  <c r="BV55" i="6"/>
  <c r="CN55" i="6"/>
  <c r="CV55" i="6"/>
  <c r="BS35" i="6"/>
  <c r="CK35" i="6"/>
  <c r="Q34" i="5"/>
  <c r="CM46" i="6"/>
  <c r="CX46" i="6"/>
  <c r="Q46" i="6"/>
  <c r="AC46" i="6"/>
  <c r="X46" i="6"/>
  <c r="R45" i="5"/>
  <c r="P46" i="6"/>
  <c r="F32" i="5"/>
  <c r="BG57" i="6"/>
  <c r="BE57" i="6"/>
  <c r="AI57" i="6"/>
  <c r="CT57" i="6"/>
  <c r="X56" i="5"/>
  <c r="AS57" i="6"/>
  <c r="AK57" i="6"/>
  <c r="AQ57" i="6"/>
  <c r="CJ57" i="6"/>
  <c r="CD57" i="6"/>
  <c r="BN57" i="6"/>
  <c r="AP57" i="6"/>
  <c r="H56" i="5"/>
  <c r="BB57" i="6"/>
  <c r="BR57" i="6"/>
  <c r="BA57" i="6"/>
  <c r="P56" i="5"/>
  <c r="J56" i="5"/>
  <c r="Y56" i="5"/>
  <c r="BK57" i="6"/>
  <c r="BP57" i="6"/>
  <c r="CO57" i="6"/>
  <c r="AA56" i="5"/>
  <c r="AR57" i="6"/>
  <c r="AX57" i="6"/>
  <c r="AO57" i="6"/>
  <c r="BF57" i="6"/>
  <c r="T57" i="6"/>
  <c r="Z56" i="5"/>
  <c r="AC57" i="6"/>
  <c r="CA57" i="6"/>
  <c r="CR57" i="6"/>
  <c r="AV57" i="6"/>
  <c r="AB57" i="6"/>
  <c r="AW57" i="6"/>
  <c r="CB57" i="6"/>
  <c r="AZ57" i="6"/>
  <c r="CC57" i="6"/>
  <c r="D57" i="6"/>
  <c r="Z57" i="6"/>
  <c r="BL57" i="6"/>
  <c r="CF57" i="6"/>
  <c r="CL57" i="6"/>
  <c r="CW57" i="6"/>
  <c r="CV57" i="6"/>
  <c r="CU57" i="6"/>
  <c r="CP57" i="6"/>
  <c r="J57" i="6"/>
  <c r="V57" i="6"/>
  <c r="BW57" i="6"/>
  <c r="CG57" i="6"/>
  <c r="BJ57" i="6"/>
  <c r="AN57" i="6"/>
  <c r="T56" i="5"/>
  <c r="Q57" i="6"/>
  <c r="U57" i="6"/>
  <c r="E57" i="6"/>
  <c r="AA57" i="6"/>
  <c r="D56" i="5"/>
  <c r="AB56" i="5"/>
  <c r="X57" i="6"/>
  <c r="S57" i="6"/>
  <c r="AM57" i="6"/>
  <c r="O56" i="5"/>
  <c r="V56" i="5"/>
  <c r="CS57" i="6"/>
  <c r="R57" i="6"/>
  <c r="U56" i="5"/>
  <c r="W56" i="5"/>
  <c r="K56" i="5"/>
  <c r="L56" i="5"/>
  <c r="BU57" i="6"/>
  <c r="O57" i="6"/>
  <c r="BM57" i="6"/>
  <c r="BT57" i="6"/>
  <c r="AJ57" i="6"/>
  <c r="S56" i="5"/>
  <c r="Q56" i="5"/>
  <c r="M57" i="6"/>
  <c r="BI57" i="6"/>
  <c r="BC57" i="6"/>
  <c r="AC56" i="5"/>
  <c r="K57" i="6"/>
  <c r="CE57" i="6"/>
  <c r="W57" i="6"/>
  <c r="CN57" i="6"/>
  <c r="C57" i="6"/>
  <c r="H57" i="6"/>
  <c r="I56" i="5"/>
  <c r="AF57" i="6"/>
  <c r="CK57" i="6"/>
  <c r="G57" i="6"/>
  <c r="AT57" i="6"/>
  <c r="BD57" i="6"/>
  <c r="P57" i="6"/>
  <c r="AU57" i="6"/>
  <c r="BX57" i="6"/>
  <c r="BZ57" i="6"/>
  <c r="C56" i="5"/>
  <c r="BQ57" i="6"/>
  <c r="AD56" i="5"/>
  <c r="CI57" i="6"/>
  <c r="BH57" i="6"/>
  <c r="CQ57" i="6"/>
  <c r="AY57" i="6"/>
  <c r="BS57" i="6"/>
  <c r="L57" i="6"/>
  <c r="F57" i="6"/>
  <c r="I57" i="6"/>
  <c r="AE57" i="6"/>
  <c r="AG57" i="6"/>
  <c r="Y57" i="6"/>
  <c r="CH57" i="6"/>
  <c r="AD57" i="6"/>
  <c r="G56" i="5"/>
  <c r="E56" i="5"/>
  <c r="AH57" i="6"/>
  <c r="M56" i="5"/>
  <c r="CM57" i="6"/>
  <c r="BV57" i="6"/>
  <c r="N57" i="6"/>
  <c r="BY57" i="6"/>
  <c r="BO57" i="6"/>
  <c r="R56" i="5"/>
  <c r="F56" i="5"/>
  <c r="N56" i="5"/>
  <c r="AL57" i="6"/>
  <c r="CX57" i="6"/>
  <c r="CY57" i="6"/>
  <c r="CZ57" i="6"/>
  <c r="DA57" i="6"/>
  <c r="DB57" i="6"/>
  <c r="DC57" i="6"/>
  <c r="DD57" i="6"/>
  <c r="DF57" i="6"/>
  <c r="DE57" i="6"/>
  <c r="BD33" i="6"/>
  <c r="AD33" i="6"/>
  <c r="AH35" i="6"/>
  <c r="AB34" i="5"/>
  <c r="CE35" i="6"/>
  <c r="AI46" i="6"/>
  <c r="BT46" i="6"/>
  <c r="BF46" i="6"/>
  <c r="BX33" i="6"/>
  <c r="F33" i="6"/>
  <c r="CX35" i="6"/>
  <c r="X35" i="6"/>
  <c r="AC34" i="5"/>
  <c r="CB35" i="6"/>
  <c r="V34" i="5"/>
  <c r="DD46" i="6"/>
  <c r="CZ46" i="6"/>
  <c r="BC46" i="6"/>
  <c r="G45" i="5"/>
  <c r="AT46" i="6"/>
  <c r="BJ46" i="6"/>
  <c r="AV46" i="6"/>
  <c r="H46" i="6"/>
  <c r="CO46" i="6"/>
  <c r="BE46" i="6"/>
  <c r="AN46" i="6"/>
  <c r="G46" i="6"/>
  <c r="AU46" i="6"/>
  <c r="CJ46" i="6"/>
  <c r="CL46" i="6"/>
  <c r="BB46" i="6"/>
  <c r="Y45" i="5"/>
  <c r="AB46" i="6"/>
  <c r="AB45" i="5"/>
  <c r="CN46" i="6"/>
  <c r="BP46" i="6"/>
  <c r="CB46" i="6"/>
  <c r="S46" i="6"/>
  <c r="CA46" i="6"/>
  <c r="AX46" i="6"/>
  <c r="AZ46" i="6"/>
  <c r="AP46" i="6"/>
  <c r="L45" i="5"/>
  <c r="BU46" i="6"/>
  <c r="AY46" i="6"/>
  <c r="BS46" i="6"/>
  <c r="CD46" i="6"/>
  <c r="BZ46" i="6"/>
  <c r="L34" i="5"/>
  <c r="CG35" i="6"/>
  <c r="CH35" i="6"/>
  <c r="R34" i="5"/>
  <c r="BO35" i="6"/>
  <c r="CB33" i="6"/>
  <c r="I32" i="5"/>
  <c r="AS33" i="6"/>
  <c r="Q32" i="5"/>
  <c r="DD33" i="6"/>
  <c r="N32" i="5"/>
  <c r="BJ33" i="6"/>
  <c r="AB32" i="5"/>
  <c r="AZ33" i="6"/>
  <c r="CN33" i="6"/>
  <c r="BA33" i="6"/>
  <c r="Z32" i="5"/>
  <c r="BP33" i="6"/>
  <c r="CK33" i="6"/>
  <c r="CU33" i="6"/>
  <c r="AB33" i="6"/>
  <c r="D32" i="5"/>
  <c r="AF33" i="6"/>
  <c r="AC45" i="5"/>
  <c r="AC33" i="6"/>
  <c r="DC33" i="6"/>
  <c r="O32" i="5"/>
  <c r="G32" i="5"/>
  <c r="E33" i="6"/>
  <c r="AT33" i="6"/>
  <c r="W33" i="6"/>
  <c r="S32" i="5"/>
  <c r="AG33" i="6"/>
  <c r="T32" i="5"/>
  <c r="V33" i="6"/>
  <c r="CA33" i="6"/>
  <c r="CR33" i="6"/>
  <c r="BH33" i="6"/>
  <c r="AI33" i="6"/>
  <c r="DD35" i="6"/>
  <c r="G34" i="5"/>
  <c r="O34" i="5"/>
  <c r="AD34" i="5"/>
  <c r="CT35" i="6"/>
  <c r="CJ35" i="6"/>
  <c r="E35" i="6"/>
  <c r="BT35" i="6"/>
  <c r="AF35" i="6"/>
  <c r="BL35" i="6"/>
  <c r="AK35" i="6"/>
  <c r="CW52" i="6"/>
  <c r="W52" i="6"/>
  <c r="BG52" i="6"/>
  <c r="BE52" i="6"/>
  <c r="BT52" i="6"/>
  <c r="H52" i="6"/>
  <c r="CM52" i="6"/>
  <c r="CT52" i="6"/>
  <c r="BV52" i="6"/>
  <c r="X51" i="5"/>
  <c r="AS52" i="6"/>
  <c r="V52" i="6"/>
  <c r="AP52" i="6"/>
  <c r="H51" i="5"/>
  <c r="CG52" i="6"/>
  <c r="BJ52" i="6"/>
  <c r="P52" i="6"/>
  <c r="C51" i="5"/>
  <c r="BQ52" i="6"/>
  <c r="AD51" i="5"/>
  <c r="CI52" i="6"/>
  <c r="Y51" i="5"/>
  <c r="BH52" i="6"/>
  <c r="BK52" i="6"/>
  <c r="CO52" i="6"/>
  <c r="AB51" i="5"/>
  <c r="R51" i="5"/>
  <c r="CF52" i="6"/>
  <c r="AE52" i="6"/>
  <c r="AM52" i="6"/>
  <c r="CE52" i="6"/>
  <c r="O51" i="5"/>
  <c r="Z51" i="5"/>
  <c r="AL52" i="6"/>
  <c r="E51" i="5"/>
  <c r="K51" i="5"/>
  <c r="L51" i="5"/>
  <c r="AH52" i="6"/>
  <c r="AV52" i="6"/>
  <c r="CP52" i="6"/>
  <c r="AB52" i="6"/>
  <c r="AJ52" i="6"/>
  <c r="BW52" i="6"/>
  <c r="G52" i="6"/>
  <c r="CB52" i="6"/>
  <c r="BB52" i="6"/>
  <c r="CC52" i="6"/>
  <c r="L52" i="6"/>
  <c r="BI52" i="6"/>
  <c r="Y52" i="6"/>
  <c r="K52" i="6"/>
  <c r="AC52" i="6"/>
  <c r="O52" i="6"/>
  <c r="BM52" i="6"/>
  <c r="C52" i="6"/>
  <c r="M51" i="5"/>
  <c r="AI52" i="6"/>
  <c r="I51" i="5"/>
  <c r="J52" i="6"/>
  <c r="AK52" i="6"/>
  <c r="AQ52" i="6"/>
  <c r="CJ52" i="6"/>
  <c r="N52" i="6"/>
  <c r="AW52" i="6"/>
  <c r="CD52" i="6"/>
  <c r="BN52" i="6"/>
  <c r="BD52" i="6"/>
  <c r="BX52" i="6"/>
  <c r="BR52" i="6"/>
  <c r="BA52" i="6"/>
  <c r="J51" i="5"/>
  <c r="AY52" i="6"/>
  <c r="BS52" i="6"/>
  <c r="AA52" i="6"/>
  <c r="BL52" i="6"/>
  <c r="D51" i="5"/>
  <c r="AA51" i="5"/>
  <c r="AR52" i="6"/>
  <c r="AX52" i="6"/>
  <c r="BF52" i="6"/>
  <c r="T52" i="6"/>
  <c r="AD52" i="6"/>
  <c r="W51" i="5"/>
  <c r="CR52" i="6"/>
  <c r="N51" i="5"/>
  <c r="AT52" i="6"/>
  <c r="Q51" i="5"/>
  <c r="BO52" i="6"/>
  <c r="Q52" i="6"/>
  <c r="S52" i="6"/>
  <c r="R52" i="6"/>
  <c r="U51" i="5"/>
  <c r="CA52" i="6"/>
  <c r="BU52" i="6"/>
  <c r="CN52" i="6"/>
  <c r="CK52" i="6"/>
  <c r="AN52" i="6"/>
  <c r="AZ52" i="6"/>
  <c r="AU52" i="6"/>
  <c r="BZ52" i="6"/>
  <c r="BY52" i="6"/>
  <c r="P51" i="5"/>
  <c r="D52" i="6"/>
  <c r="E52" i="6"/>
  <c r="Z52" i="6"/>
  <c r="CQ52" i="6"/>
  <c r="BP52" i="6"/>
  <c r="F52" i="6"/>
  <c r="AC51" i="5"/>
  <c r="AO52" i="6"/>
  <c r="AG52" i="6"/>
  <c r="F51" i="5"/>
  <c r="V51" i="5"/>
  <c r="CS52" i="6"/>
  <c r="CH52" i="6"/>
  <c r="G51" i="5"/>
  <c r="CV52" i="6"/>
  <c r="CU52" i="6"/>
  <c r="AF52" i="6"/>
  <c r="S51" i="5"/>
  <c r="T51" i="5"/>
  <c r="U52" i="6"/>
  <c r="M52" i="6"/>
  <c r="X52" i="6"/>
  <c r="I52" i="6"/>
  <c r="BC52" i="6"/>
  <c r="CL52" i="6"/>
  <c r="CX52" i="6"/>
  <c r="CY52" i="6"/>
  <c r="CZ52" i="6"/>
  <c r="DA52" i="6"/>
  <c r="DB52" i="6"/>
  <c r="DC52" i="6"/>
  <c r="DD52" i="6"/>
  <c r="DF52" i="6"/>
  <c r="DE52" i="6"/>
  <c r="DA33" i="6"/>
  <c r="BQ33" i="6"/>
  <c r="BF33" i="6"/>
  <c r="U33" i="6"/>
  <c r="CD33" i="6"/>
  <c r="CS33" i="6"/>
  <c r="CJ33" i="6"/>
  <c r="BC33" i="6"/>
  <c r="P32" i="5"/>
  <c r="X32" i="5"/>
  <c r="CQ33" i="6"/>
  <c r="K32" i="5"/>
  <c r="C32" i="5"/>
  <c r="DB35" i="6"/>
  <c r="CM35" i="6"/>
  <c r="AO35" i="6"/>
  <c r="P34" i="5"/>
  <c r="AI35" i="6"/>
  <c r="BU35" i="6"/>
  <c r="BH35" i="6"/>
  <c r="BG35" i="6"/>
  <c r="CA35" i="6"/>
  <c r="BK35" i="6"/>
  <c r="AB35" i="6"/>
  <c r="DA35" i="6"/>
  <c r="BI35" i="6"/>
  <c r="Z34" i="5"/>
  <c r="AA34" i="5"/>
  <c r="BX35" i="6"/>
  <c r="CD35" i="6"/>
  <c r="BE35" i="6"/>
  <c r="AT35" i="6"/>
  <c r="K34" i="5"/>
  <c r="AG35" i="6"/>
  <c r="BY35" i="6"/>
  <c r="BV35" i="6"/>
  <c r="CW35" i="6"/>
  <c r="J34" i="5"/>
  <c r="AC35" i="6"/>
  <c r="AR35" i="6"/>
  <c r="Y34" i="5"/>
  <c r="AU35" i="6"/>
  <c r="O35" i="6"/>
  <c r="AN35" i="6"/>
  <c r="S34" i="5"/>
  <c r="AV35" i="6"/>
  <c r="BB35" i="6"/>
  <c r="E34" i="5"/>
  <c r="Z35" i="6"/>
  <c r="BR35" i="6"/>
  <c r="I34" i="5"/>
  <c r="Y35" i="6"/>
  <c r="V35" i="6"/>
  <c r="W34" i="5"/>
  <c r="F35" i="6"/>
  <c r="Q35" i="6"/>
  <c r="G35" i="6"/>
  <c r="CF31" i="6"/>
  <c r="DF33" i="6"/>
  <c r="CZ33" i="6"/>
  <c r="CO33" i="6"/>
  <c r="W32" i="5"/>
  <c r="BI33" i="6"/>
  <c r="Y32" i="5"/>
  <c r="H32" i="5"/>
  <c r="BE33" i="6"/>
  <c r="AR33" i="6"/>
  <c r="R33" i="6"/>
  <c r="S33" i="6"/>
  <c r="AY33" i="6"/>
  <c r="BW33" i="6"/>
  <c r="CT33" i="6"/>
  <c r="V32" i="5"/>
  <c r="BM33" i="6"/>
  <c r="CF33" i="6"/>
  <c r="BZ33" i="6"/>
  <c r="M32" i="5"/>
  <c r="DF35" i="6"/>
  <c r="CZ35" i="6"/>
  <c r="AX35" i="6"/>
  <c r="U34" i="5"/>
  <c r="F34" i="5"/>
  <c r="BP35" i="6"/>
  <c r="C34" i="5"/>
  <c r="H34" i="5"/>
  <c r="AQ35" i="6"/>
  <c r="CV35" i="6"/>
  <c r="T34" i="5"/>
  <c r="AJ35" i="6"/>
  <c r="R35" i="6"/>
  <c r="BC35" i="6"/>
  <c r="BA35" i="6"/>
  <c r="BN35" i="6"/>
  <c r="H35" i="6"/>
  <c r="K35" i="6"/>
  <c r="AY35" i="6"/>
  <c r="CN35" i="6"/>
  <c r="T35" i="6"/>
  <c r="I35" i="6"/>
  <c r="M35" i="6"/>
  <c r="BZ35" i="6"/>
  <c r="AW35" i="6"/>
  <c r="CP35" i="6"/>
  <c r="AD31" i="6"/>
  <c r="BM31" i="6"/>
  <c r="BY31" i="6"/>
  <c r="Y30" i="5"/>
  <c r="DC35" i="6"/>
  <c r="CY35" i="6"/>
  <c r="AE35" i="6"/>
  <c r="M34" i="5"/>
  <c r="CS35" i="6"/>
  <c r="S35" i="6"/>
  <c r="AA35" i="6"/>
  <c r="D35" i="6"/>
  <c r="AZ35" i="6"/>
  <c r="AP35" i="6"/>
  <c r="N35" i="6"/>
  <c r="BM35" i="6"/>
  <c r="N34" i="5"/>
  <c r="P35" i="6"/>
  <c r="AS35" i="6"/>
  <c r="CL35" i="6"/>
  <c r="BF35" i="6"/>
  <c r="CO35" i="6"/>
  <c r="CI35" i="6"/>
  <c r="BD35" i="6"/>
  <c r="X34" i="5"/>
  <c r="C35" i="6"/>
  <c r="CR35" i="6"/>
  <c r="L35" i="6"/>
  <c r="BQ35" i="6"/>
  <c r="W35" i="6"/>
  <c r="AL35" i="6"/>
  <c r="CF35" i="6"/>
  <c r="D34" i="5"/>
  <c r="U35" i="6"/>
  <c r="CC35" i="6"/>
  <c r="BJ35" i="6"/>
  <c r="J35" i="6"/>
  <c r="CV44" i="6"/>
  <c r="CP44" i="6"/>
  <c r="CM44" i="6"/>
  <c r="BV44" i="6"/>
  <c r="AK44" i="6"/>
  <c r="CJ44" i="6"/>
  <c r="BN44" i="6"/>
  <c r="G44" i="6"/>
  <c r="CG44" i="6"/>
  <c r="AT44" i="6"/>
  <c r="AZ44" i="6"/>
  <c r="AU44" i="6"/>
  <c r="BY44" i="6"/>
  <c r="CI44" i="6"/>
  <c r="M44" i="6"/>
  <c r="Z44" i="6"/>
  <c r="CO44" i="6"/>
  <c r="F44" i="6"/>
  <c r="BI44" i="6"/>
  <c r="AO44" i="6"/>
  <c r="AM44" i="6"/>
  <c r="Y44" i="6"/>
  <c r="BF44" i="6"/>
  <c r="V43" i="5"/>
  <c r="Z43" i="5"/>
  <c r="U43" i="5"/>
  <c r="L43" i="5"/>
  <c r="AH44" i="6"/>
  <c r="W44" i="6"/>
  <c r="AF44" i="6"/>
  <c r="BW44" i="6"/>
  <c r="AP44" i="6"/>
  <c r="P43" i="5"/>
  <c r="L44" i="6"/>
  <c r="X44" i="6"/>
  <c r="BC44" i="6"/>
  <c r="R43" i="5"/>
  <c r="N43" i="5"/>
  <c r="W43" i="5"/>
  <c r="AV44" i="6"/>
  <c r="CW44" i="6"/>
  <c r="BU44" i="6"/>
  <c r="O44" i="6"/>
  <c r="BG44" i="6"/>
  <c r="BM44" i="6"/>
  <c r="CN44" i="6"/>
  <c r="C44" i="6"/>
  <c r="AI44" i="6"/>
  <c r="X43" i="5"/>
  <c r="AS44" i="6"/>
  <c r="AQ44" i="6"/>
  <c r="CD44" i="6"/>
  <c r="H43" i="5"/>
  <c r="CB44" i="6"/>
  <c r="BD44" i="6"/>
  <c r="CC44" i="6"/>
  <c r="C43" i="5"/>
  <c r="AD43" i="5"/>
  <c r="Y43" i="5"/>
  <c r="U44" i="6"/>
  <c r="BH44" i="6"/>
  <c r="E44" i="6"/>
  <c r="AY44" i="6"/>
  <c r="AA43" i="5"/>
  <c r="AB43" i="5"/>
  <c r="CF44" i="6"/>
  <c r="S44" i="6"/>
  <c r="K44" i="6"/>
  <c r="CE44" i="6"/>
  <c r="F43" i="5"/>
  <c r="O43" i="5"/>
  <c r="CS44" i="6"/>
  <c r="G43" i="5"/>
  <c r="E43" i="5"/>
  <c r="K43" i="5"/>
  <c r="AB44" i="6"/>
  <c r="V44" i="6"/>
  <c r="BJ44" i="6"/>
  <c r="P44" i="6"/>
  <c r="Q43" i="5"/>
  <c r="BO44" i="6"/>
  <c r="T43" i="5"/>
  <c r="BL44" i="6"/>
  <c r="AG44" i="6"/>
  <c r="CR44" i="6"/>
  <c r="BE44" i="6"/>
  <c r="M43" i="5"/>
  <c r="I43" i="5"/>
  <c r="CT44" i="6"/>
  <c r="AJ44" i="6"/>
  <c r="J44" i="6"/>
  <c r="N44" i="6"/>
  <c r="S43" i="5"/>
  <c r="AW44" i="6"/>
  <c r="CK44" i="6"/>
  <c r="BB44" i="6"/>
  <c r="AN44" i="6"/>
  <c r="BX44" i="6"/>
  <c r="BZ44" i="6"/>
  <c r="BQ44" i="6"/>
  <c r="BA44" i="6"/>
  <c r="J43" i="5"/>
  <c r="Q44" i="6"/>
  <c r="CQ44" i="6"/>
  <c r="BS44" i="6"/>
  <c r="D43" i="5"/>
  <c r="I44" i="6"/>
  <c r="AR44" i="6"/>
  <c r="AC43" i="5"/>
  <c r="AX44" i="6"/>
  <c r="AE44" i="6"/>
  <c r="T44" i="6"/>
  <c r="CH44" i="6"/>
  <c r="AD44" i="6"/>
  <c r="R44" i="6"/>
  <c r="AL44" i="6"/>
  <c r="AC44" i="6"/>
  <c r="CL44" i="6"/>
  <c r="CU44" i="6"/>
  <c r="BT44" i="6"/>
  <c r="H44" i="6"/>
  <c r="BR44" i="6"/>
  <c r="D44" i="6"/>
  <c r="BK44" i="6"/>
  <c r="BP44" i="6"/>
  <c r="AA44" i="6"/>
  <c r="CA44" i="6"/>
  <c r="CX44" i="6"/>
  <c r="CY44" i="6"/>
  <c r="CZ44" i="6"/>
  <c r="DA44" i="6"/>
  <c r="DB44" i="6"/>
  <c r="DC44" i="6"/>
  <c r="DD44" i="6"/>
  <c r="DF44" i="6"/>
  <c r="DE44" i="6"/>
  <c r="CY31" i="6"/>
  <c r="AI31" i="6"/>
  <c r="I30" i="5"/>
  <c r="U31" i="6"/>
  <c r="H30" i="5"/>
  <c r="O30" i="5"/>
  <c r="L30" i="5"/>
  <c r="BP31" i="6"/>
  <c r="AG31" i="6"/>
  <c r="L31" i="6"/>
  <c r="BC31" i="6"/>
  <c r="X31" i="6"/>
  <c r="CC33" i="6"/>
  <c r="AH33" i="6"/>
  <c r="Y33" i="6"/>
  <c r="D33" i="6"/>
  <c r="AU33" i="6"/>
  <c r="CM31" i="6"/>
  <c r="BQ31" i="6"/>
  <c r="DC31" i="6"/>
  <c r="CT31" i="6"/>
  <c r="AP31" i="6"/>
  <c r="AV31" i="6"/>
  <c r="BJ31" i="6"/>
  <c r="U30" i="5"/>
  <c r="AQ31" i="6"/>
  <c r="E7" i="6"/>
  <c r="J7" i="6"/>
  <c r="AM7" i="6"/>
  <c r="DD31" i="6"/>
  <c r="CR31" i="6"/>
  <c r="T30" i="5"/>
  <c r="R30" i="5"/>
  <c r="AZ31" i="6"/>
  <c r="BU31" i="6"/>
  <c r="O31" i="6"/>
  <c r="F31" i="6"/>
  <c r="P30" i="5"/>
  <c r="AM31" i="6"/>
  <c r="CL31" i="6"/>
  <c r="AO31" i="6"/>
  <c r="BN31" i="6"/>
  <c r="CY7" i="6"/>
  <c r="AQ7" i="6"/>
  <c r="J7" i="5"/>
  <c r="U7" i="5"/>
  <c r="BD7" i="6"/>
  <c r="AB7" i="6"/>
  <c r="DD7" i="6"/>
  <c r="BJ7" i="6"/>
  <c r="R7" i="5"/>
  <c r="DA31" i="6"/>
  <c r="CO31" i="6"/>
  <c r="AC31" i="6"/>
  <c r="BH31" i="6"/>
  <c r="AJ31" i="6"/>
  <c r="CI31" i="6"/>
  <c r="CA31" i="6"/>
  <c r="E31" i="6"/>
  <c r="N31" i="6"/>
  <c r="BS31" i="6"/>
  <c r="Z30" i="5"/>
  <c r="Q31" i="6"/>
  <c r="BV31" i="6"/>
  <c r="CP33" i="6"/>
  <c r="K33" i="6"/>
  <c r="BS33" i="6"/>
  <c r="J32" i="5"/>
  <c r="CG33" i="6"/>
  <c r="J33" i="6"/>
  <c r="AL33" i="6"/>
  <c r="X33" i="6"/>
  <c r="L32" i="5"/>
  <c r="AM33" i="6"/>
  <c r="I33" i="6"/>
  <c r="Z33" i="6"/>
  <c r="BN33" i="6"/>
  <c r="AK33" i="6"/>
  <c r="BG33" i="6"/>
  <c r="BL33" i="6"/>
  <c r="AJ33" i="6"/>
  <c r="CL33" i="6"/>
  <c r="CH33" i="6"/>
  <c r="AA33" i="6"/>
  <c r="BY33" i="6"/>
  <c r="BB33" i="6"/>
  <c r="C33" i="6"/>
  <c r="S7" i="6"/>
  <c r="BH7" i="6"/>
  <c r="BA7" i="6"/>
  <c r="CE7" i="6"/>
  <c r="DF31" i="6"/>
  <c r="CZ31" i="6"/>
  <c r="F30" i="5"/>
  <c r="CB31" i="6"/>
  <c r="CE31" i="6"/>
  <c r="D31" i="6"/>
  <c r="V31" i="6"/>
  <c r="W30" i="5"/>
  <c r="CK31" i="6"/>
  <c r="S31" i="6"/>
  <c r="BK31" i="6"/>
  <c r="P31" i="6"/>
  <c r="BG31" i="6"/>
  <c r="AU31" i="6"/>
  <c r="G30" i="5"/>
  <c r="I31" i="6"/>
  <c r="BD31" i="6"/>
  <c r="CN31" i="6"/>
  <c r="DE33" i="6"/>
  <c r="DB33" i="6"/>
  <c r="CX33" i="6"/>
  <c r="AD32" i="5"/>
  <c r="O33" i="6"/>
  <c r="T33" i="6"/>
  <c r="AX33" i="6"/>
  <c r="BK33" i="6"/>
  <c r="Q33" i="6"/>
  <c r="AN33" i="6"/>
  <c r="AP33" i="6"/>
  <c r="BT33" i="6"/>
  <c r="CW33" i="6"/>
  <c r="AC32" i="5"/>
  <c r="BO33" i="6"/>
  <c r="U32" i="5"/>
  <c r="CE33" i="6"/>
  <c r="AO33" i="6"/>
  <c r="L33" i="6"/>
  <c r="M33" i="6"/>
  <c r="G33" i="6"/>
  <c r="AW33" i="6"/>
  <c r="BV33" i="6"/>
  <c r="BU33" i="6"/>
  <c r="R32" i="5"/>
  <c r="AQ33" i="6"/>
  <c r="H33" i="6"/>
  <c r="AV33" i="6"/>
  <c r="E32" i="5"/>
  <c r="AA32" i="5"/>
  <c r="CI33" i="6"/>
  <c r="BR33" i="6"/>
  <c r="P33" i="6"/>
  <c r="CM33" i="6"/>
  <c r="S7" i="5"/>
  <c r="CV34" i="6"/>
  <c r="CU34" i="6"/>
  <c r="BU34" i="6"/>
  <c r="M33" i="5"/>
  <c r="H34" i="6"/>
  <c r="BV34" i="6"/>
  <c r="AS34" i="6"/>
  <c r="AQ34" i="6"/>
  <c r="CJ34" i="6"/>
  <c r="S33" i="5"/>
  <c r="CK34" i="6"/>
  <c r="BN34" i="6"/>
  <c r="BJ34" i="6"/>
  <c r="CB34" i="6"/>
  <c r="BD34" i="6"/>
  <c r="AU34" i="6"/>
  <c r="BY34" i="6"/>
  <c r="CI34" i="6"/>
  <c r="U34" i="6"/>
  <c r="Z34" i="6"/>
  <c r="BK34" i="6"/>
  <c r="AY34" i="6"/>
  <c r="BP34" i="6"/>
  <c r="AO34" i="6"/>
  <c r="G33" i="5"/>
  <c r="AL34" i="6"/>
  <c r="U33" i="5"/>
  <c r="L33" i="5"/>
  <c r="AH34" i="6"/>
  <c r="E34" i="6"/>
  <c r="BC34" i="6"/>
  <c r="AM34" i="6"/>
  <c r="CE34" i="6"/>
  <c r="O33" i="5"/>
  <c r="CW34" i="6"/>
  <c r="O34" i="6"/>
  <c r="BG34" i="6"/>
  <c r="CN34" i="6"/>
  <c r="AJ34" i="6"/>
  <c r="AK34" i="6"/>
  <c r="AF34" i="6"/>
  <c r="CG34" i="6"/>
  <c r="AN34" i="6"/>
  <c r="P34" i="6"/>
  <c r="AZ34" i="6"/>
  <c r="BX34" i="6"/>
  <c r="BZ34" i="6"/>
  <c r="CC34" i="6"/>
  <c r="BQ34" i="6"/>
  <c r="BA34" i="6"/>
  <c r="P33" i="5"/>
  <c r="D34" i="6"/>
  <c r="AA34" i="6"/>
  <c r="CO34" i="6"/>
  <c r="I34" i="6"/>
  <c r="R33" i="5"/>
  <c r="AC33" i="5"/>
  <c r="AX34" i="6"/>
  <c r="S34" i="6"/>
  <c r="AG34" i="6"/>
  <c r="Y34" i="6"/>
  <c r="V33" i="5"/>
  <c r="T34" i="6"/>
  <c r="CA34" i="6"/>
  <c r="W33" i="5"/>
  <c r="AV34" i="6"/>
  <c r="W34" i="6"/>
  <c r="CM34" i="6"/>
  <c r="BW34" i="6"/>
  <c r="AP34" i="6"/>
  <c r="C33" i="5"/>
  <c r="BO34" i="6"/>
  <c r="J33" i="5"/>
  <c r="M34" i="6"/>
  <c r="AB33" i="5"/>
  <c r="K34" i="6"/>
  <c r="AD34" i="6"/>
  <c r="K33" i="5"/>
  <c r="CR34" i="6"/>
  <c r="CP34" i="6"/>
  <c r="BE34" i="6"/>
  <c r="BM34" i="6"/>
  <c r="BT34" i="6"/>
  <c r="C34" i="6"/>
  <c r="AI34" i="6"/>
  <c r="I33" i="5"/>
  <c r="CT34" i="6"/>
  <c r="AB34" i="6"/>
  <c r="N34" i="6"/>
  <c r="V34" i="6"/>
  <c r="AW34" i="6"/>
  <c r="G34" i="6"/>
  <c r="H33" i="5"/>
  <c r="BB34" i="6"/>
  <c r="AT34" i="6"/>
  <c r="Q33" i="5"/>
  <c r="BR34" i="6"/>
  <c r="T33" i="5"/>
  <c r="Q34" i="6"/>
  <c r="Y33" i="5"/>
  <c r="BH34" i="6"/>
  <c r="CQ34" i="6"/>
  <c r="BL34" i="6"/>
  <c r="L34" i="6"/>
  <c r="AA33" i="5"/>
  <c r="X34" i="6"/>
  <c r="F34" i="6"/>
  <c r="BI34" i="6"/>
  <c r="AR34" i="6"/>
  <c r="CF34" i="6"/>
  <c r="AE34" i="6"/>
  <c r="F33" i="5"/>
  <c r="Z33" i="5"/>
  <c r="CS34" i="6"/>
  <c r="CH34" i="6"/>
  <c r="R34" i="6"/>
  <c r="N33" i="5"/>
  <c r="E33" i="5"/>
  <c r="AC34" i="6"/>
  <c r="CL34" i="6"/>
  <c r="J34" i="6"/>
  <c r="X33" i="5"/>
  <c r="CD34" i="6"/>
  <c r="AD33" i="5"/>
  <c r="BS34" i="6"/>
  <c r="D33" i="5"/>
  <c r="BF34" i="6"/>
  <c r="CX34" i="6"/>
  <c r="CY34" i="6"/>
  <c r="CZ34" i="6"/>
  <c r="DA34" i="6"/>
  <c r="DB34" i="6"/>
  <c r="DC34" i="6"/>
  <c r="DD34" i="6"/>
  <c r="DE34" i="6"/>
  <c r="DF34" i="6"/>
  <c r="DC7" i="6"/>
  <c r="CL7" i="6"/>
  <c r="Y7" i="5"/>
  <c r="F7" i="6"/>
  <c r="BQ7" i="6"/>
  <c r="CG7" i="6"/>
  <c r="BV7" i="6"/>
  <c r="T7" i="5"/>
  <c r="BE7" i="6"/>
  <c r="O7" i="5"/>
  <c r="X7" i="6"/>
  <c r="BX7" i="6"/>
  <c r="M7" i="5"/>
  <c r="AE7" i="6"/>
  <c r="R7" i="6"/>
  <c r="D7" i="5"/>
  <c r="AS7" i="6"/>
  <c r="DE31" i="6"/>
  <c r="DB31" i="6"/>
  <c r="CX31" i="6"/>
  <c r="Y31" i="6"/>
  <c r="Q30" i="5"/>
  <c r="BE31" i="6"/>
  <c r="CH31" i="6"/>
  <c r="AB30" i="5"/>
  <c r="AD30" i="5"/>
  <c r="BR31" i="6"/>
  <c r="AW31" i="6"/>
  <c r="AB31" i="6"/>
  <c r="CU31" i="6"/>
  <c r="D30" i="5"/>
  <c r="BW31" i="6"/>
  <c r="W31" i="6"/>
  <c r="V30" i="5"/>
  <c r="AR31" i="6"/>
  <c r="BL31" i="6"/>
  <c r="M31" i="6"/>
  <c r="CC31" i="6"/>
  <c r="CG31" i="6"/>
  <c r="C31" i="6"/>
  <c r="AC30" i="5"/>
  <c r="BX31" i="6"/>
  <c r="AH31" i="6"/>
  <c r="N30" i="5"/>
  <c r="T31" i="6"/>
  <c r="AE31" i="6"/>
  <c r="AY31" i="6"/>
  <c r="C30" i="5"/>
  <c r="CJ31" i="6"/>
  <c r="H31" i="6"/>
  <c r="DA7" i="6"/>
  <c r="N7" i="5"/>
  <c r="CW7" i="6"/>
  <c r="Z7" i="6"/>
  <c r="C7" i="5"/>
  <c r="BW7" i="6"/>
  <c r="O7" i="6"/>
  <c r="AN7" i="6"/>
  <c r="AV7" i="6"/>
  <c r="F7" i="5"/>
  <c r="AA7" i="6"/>
  <c r="N7" i="6"/>
  <c r="C7" i="6"/>
  <c r="L7" i="6"/>
  <c r="K7" i="5"/>
  <c r="AY7" i="6"/>
  <c r="CM7" i="6"/>
  <c r="DF7" i="6"/>
  <c r="CZ7" i="6"/>
  <c r="BP7" i="6"/>
  <c r="AG7" i="6"/>
  <c r="M7" i="6"/>
  <c r="BZ7" i="6"/>
  <c r="CJ7" i="6"/>
  <c r="T7" i="6"/>
  <c r="CK7" i="6"/>
  <c r="AC7" i="6"/>
  <c r="K7" i="6"/>
  <c r="P7" i="5"/>
  <c r="AF7" i="6"/>
  <c r="CP7" i="6"/>
  <c r="AU7" i="6"/>
  <c r="CA7" i="6"/>
  <c r="AP7" i="6"/>
  <c r="AF31" i="6"/>
  <c r="R31" i="6"/>
  <c r="BF31" i="6"/>
  <c r="Z31" i="6"/>
  <c r="BO31" i="6"/>
  <c r="AT31" i="6"/>
  <c r="AK31" i="6"/>
  <c r="M30" i="5"/>
  <c r="AL31" i="6"/>
  <c r="BZ31" i="6"/>
  <c r="S30" i="5"/>
  <c r="K30" i="5"/>
  <c r="AX31" i="6"/>
  <c r="AA30" i="5"/>
  <c r="CQ31" i="6"/>
  <c r="J30" i="5"/>
  <c r="BB31" i="6"/>
  <c r="J31" i="6"/>
  <c r="CW31" i="6"/>
  <c r="AA31" i="6"/>
  <c r="CD31" i="6"/>
  <c r="E30" i="5"/>
  <c r="CS31" i="6"/>
  <c r="K31" i="6"/>
  <c r="BI31" i="6"/>
  <c r="BA31" i="6"/>
  <c r="AN31" i="6"/>
  <c r="X30" i="5"/>
  <c r="CP31" i="6"/>
  <c r="G31" i="6"/>
  <c r="AS31" i="6"/>
  <c r="BT31" i="6"/>
  <c r="CP32" i="6"/>
  <c r="BM32" i="6"/>
  <c r="AI32" i="6"/>
  <c r="I31" i="5"/>
  <c r="J32" i="6"/>
  <c r="X31" i="5"/>
  <c r="CJ32" i="6"/>
  <c r="AW32" i="6"/>
  <c r="CD32" i="6"/>
  <c r="CK32" i="6"/>
  <c r="CG32" i="6"/>
  <c r="CB32" i="6"/>
  <c r="AT32" i="6"/>
  <c r="P32" i="6"/>
  <c r="T31" i="5"/>
  <c r="BH32" i="6"/>
  <c r="CO32" i="6"/>
  <c r="L32" i="6"/>
  <c r="F32" i="6"/>
  <c r="F31" i="5"/>
  <c r="CL32" i="6"/>
  <c r="K31" i="5"/>
  <c r="W32" i="6"/>
  <c r="AS32" i="6"/>
  <c r="AP32" i="6"/>
  <c r="H31" i="5"/>
  <c r="BK32" i="6"/>
  <c r="BP32" i="6"/>
  <c r="S32" i="6"/>
  <c r="AG32" i="6"/>
  <c r="Y32" i="6"/>
  <c r="K32" i="6"/>
  <c r="BF32" i="6"/>
  <c r="CS32" i="6"/>
  <c r="R32" i="6"/>
  <c r="CU32" i="6"/>
  <c r="BE32" i="6"/>
  <c r="BT32" i="6"/>
  <c r="BV32" i="6"/>
  <c r="AK32" i="6"/>
  <c r="AQ32" i="6"/>
  <c r="BN32" i="6"/>
  <c r="BD32" i="6"/>
  <c r="AZ32" i="6"/>
  <c r="AU32" i="6"/>
  <c r="BX32" i="6"/>
  <c r="CC32" i="6"/>
  <c r="BQ32" i="6"/>
  <c r="BO32" i="6"/>
  <c r="D32" i="6"/>
  <c r="J31" i="5"/>
  <c r="Y31" i="5"/>
  <c r="U32" i="6"/>
  <c r="E32" i="6"/>
  <c r="AB31" i="5"/>
  <c r="X32" i="6"/>
  <c r="I32" i="6"/>
  <c r="BC32" i="6"/>
  <c r="AO32" i="6"/>
  <c r="CH32" i="6"/>
  <c r="AL32" i="6"/>
  <c r="U31" i="5"/>
  <c r="AC32" i="6"/>
  <c r="AH32" i="6"/>
  <c r="CR32" i="6"/>
  <c r="AV32" i="6"/>
  <c r="CW32" i="6"/>
  <c r="AF32" i="6"/>
  <c r="N32" i="6"/>
  <c r="V32" i="6"/>
  <c r="Q31" i="5"/>
  <c r="C31" i="5"/>
  <c r="BI32" i="6"/>
  <c r="AE32" i="6"/>
  <c r="W31" i="5"/>
  <c r="L31" i="5"/>
  <c r="CV32" i="6"/>
  <c r="BU32" i="6"/>
  <c r="O32" i="6"/>
  <c r="CN32" i="6"/>
  <c r="M31" i="5"/>
  <c r="H32" i="6"/>
  <c r="CT32" i="6"/>
  <c r="AB32" i="6"/>
  <c r="AJ32" i="6"/>
  <c r="S31" i="5"/>
  <c r="BW32" i="6"/>
  <c r="G32" i="6"/>
  <c r="BB32" i="6"/>
  <c r="AN32" i="6"/>
  <c r="BZ32" i="6"/>
  <c r="BY32" i="6"/>
  <c r="P31" i="5"/>
  <c r="AD31" i="5"/>
  <c r="M32" i="6"/>
  <c r="Z32" i="6"/>
  <c r="CQ32" i="6"/>
  <c r="AY32" i="6"/>
  <c r="BS32" i="6"/>
  <c r="AA32" i="6"/>
  <c r="D31" i="5"/>
  <c r="AA31" i="5"/>
  <c r="AX32" i="6"/>
  <c r="AM32" i="6"/>
  <c r="CE32" i="6"/>
  <c r="O31" i="5"/>
  <c r="V31" i="5"/>
  <c r="Z31" i="5"/>
  <c r="AD32" i="6"/>
  <c r="N31" i="5"/>
  <c r="E31" i="5"/>
  <c r="BG32" i="6"/>
  <c r="C32" i="6"/>
  <c r="CM32" i="6"/>
  <c r="BJ32" i="6"/>
  <c r="BR32" i="6"/>
  <c r="BA32" i="6"/>
  <c r="Q32" i="6"/>
  <c r="CI32" i="6"/>
  <c r="BL32" i="6"/>
  <c r="AR32" i="6"/>
  <c r="R31" i="5"/>
  <c r="AC31" i="5"/>
  <c r="CF32" i="6"/>
  <c r="T32" i="6"/>
  <c r="G31" i="5"/>
  <c r="CA32" i="6"/>
  <c r="CX32" i="6"/>
  <c r="CY32" i="6"/>
  <c r="CZ32" i="6"/>
  <c r="DA32" i="6"/>
  <c r="DB32" i="6"/>
  <c r="DC32" i="6"/>
  <c r="DD32" i="6"/>
  <c r="DF32" i="6"/>
  <c r="DE32" i="6"/>
  <c r="Y7" i="6"/>
  <c r="CB7" i="6"/>
  <c r="W7" i="6"/>
  <c r="G7" i="5"/>
  <c r="AX7" i="6"/>
  <c r="CQ7" i="6"/>
  <c r="AZ7" i="6"/>
  <c r="CT7" i="6"/>
  <c r="CU7" i="6"/>
  <c r="BK7" i="6"/>
  <c r="CR7" i="6"/>
  <c r="BF7" i="6"/>
  <c r="BN7" i="6"/>
  <c r="U7" i="6"/>
  <c r="CC7" i="6"/>
  <c r="P7" i="6"/>
  <c r="AK7" i="6"/>
  <c r="I7" i="5"/>
  <c r="BM7" i="6"/>
  <c r="CH7" i="6"/>
  <c r="I7" i="6"/>
  <c r="CI7" i="6"/>
  <c r="H7" i="5"/>
  <c r="AH7" i="6"/>
  <c r="Z7" i="5"/>
  <c r="CF7" i="6"/>
  <c r="BO7" i="6"/>
  <c r="CD7" i="6"/>
  <c r="X7" i="5"/>
  <c r="CV7" i="6"/>
  <c r="DE7" i="6"/>
  <c r="DB7" i="6"/>
  <c r="CX7" i="6"/>
  <c r="BS7" i="6"/>
  <c r="W7" i="5"/>
  <c r="BL7" i="6"/>
  <c r="D7" i="6"/>
  <c r="AT7" i="6"/>
  <c r="AW7" i="6"/>
  <c r="CN7" i="6"/>
  <c r="AR7" i="6"/>
  <c r="BB7" i="6"/>
  <c r="BT7" i="6"/>
  <c r="AL7" i="6"/>
  <c r="AD7" i="6"/>
  <c r="AO7" i="6"/>
  <c r="CO7" i="6"/>
  <c r="Q7" i="6"/>
  <c r="BR7" i="6"/>
  <c r="G7" i="6"/>
  <c r="AJ7" i="6"/>
  <c r="H7" i="6"/>
  <c r="BU7" i="6"/>
  <c r="CS7" i="6"/>
  <c r="BI7" i="6"/>
  <c r="Q7" i="5"/>
  <c r="E7" i="5"/>
  <c r="L7" i="5"/>
  <c r="V7" i="5"/>
  <c r="BC7" i="6"/>
  <c r="BY7" i="6"/>
  <c r="V7" i="6"/>
  <c r="AI7" i="6"/>
  <c r="CH13" i="6"/>
  <c r="K13" i="6"/>
  <c r="E13" i="5"/>
  <c r="R13" i="6"/>
  <c r="X13" i="5"/>
  <c r="X13" i="6"/>
  <c r="CL13" i="6"/>
  <c r="Y13" i="5"/>
  <c r="Q13" i="6"/>
  <c r="BM13" i="6"/>
  <c r="K13" i="5"/>
  <c r="CM13" i="6"/>
  <c r="W13" i="5"/>
  <c r="T13" i="6"/>
  <c r="S13" i="6"/>
  <c r="I13" i="6"/>
  <c r="BS13" i="6"/>
  <c r="CC13" i="6"/>
  <c r="AZ13" i="6"/>
  <c r="N13" i="6"/>
  <c r="J13" i="6"/>
  <c r="CP13" i="6"/>
  <c r="Z13" i="5"/>
  <c r="BK13" i="6"/>
  <c r="G13" i="6"/>
  <c r="AI13" i="6"/>
  <c r="CN13" i="6"/>
  <c r="G13" i="5"/>
  <c r="AX13" i="6"/>
  <c r="AA13" i="6"/>
  <c r="BO13" i="6"/>
  <c r="AT13" i="6"/>
  <c r="CK13" i="6"/>
  <c r="I13" i="5"/>
  <c r="AD13" i="5"/>
  <c r="BH13" i="6"/>
  <c r="BZ13" i="6"/>
  <c r="U13" i="6"/>
  <c r="AG13" i="6"/>
  <c r="BL13" i="6"/>
  <c r="CI13" i="6"/>
  <c r="V13" i="6"/>
  <c r="AL13" i="6"/>
  <c r="H13" i="5"/>
  <c r="AH13" i="6"/>
  <c r="BA13" i="6"/>
  <c r="BV13" i="6"/>
  <c r="BF13" i="6"/>
  <c r="C13" i="5"/>
  <c r="BP13" i="6"/>
  <c r="AC13" i="6"/>
  <c r="T13" i="5"/>
  <c r="R13" i="5"/>
  <c r="J13" i="5"/>
  <c r="CU13" i="6"/>
  <c r="AO13" i="6"/>
  <c r="CX13" i="6"/>
  <c r="U13" i="5"/>
  <c r="CE13" i="6"/>
  <c r="AE13" i="6"/>
  <c r="BI13" i="6"/>
  <c r="E13" i="6"/>
  <c r="BY13" i="6"/>
  <c r="AN13" i="6"/>
  <c r="AF13" i="6"/>
  <c r="AJ13" i="6"/>
  <c r="BE13" i="6"/>
  <c r="O13" i="5"/>
  <c r="Q13" i="5"/>
  <c r="BN13" i="6"/>
  <c r="H13" i="6"/>
  <c r="BG13" i="6"/>
  <c r="CS13" i="6"/>
  <c r="AC13" i="5"/>
  <c r="Z13" i="6"/>
  <c r="BQ13" i="6"/>
  <c r="BB13" i="6"/>
  <c r="S13" i="5"/>
  <c r="O13" i="6"/>
  <c r="P13" i="5"/>
  <c r="W13" i="6"/>
  <c r="AY13" i="6"/>
  <c r="AS13" i="6"/>
  <c r="CD13" i="6"/>
  <c r="AA13" i="5"/>
  <c r="AP13" i="6"/>
  <c r="AM13" i="6"/>
  <c r="P13" i="6"/>
  <c r="AR13" i="6"/>
  <c r="AW13" i="6"/>
  <c r="L13" i="6"/>
  <c r="D13" i="6"/>
  <c r="CQ13" i="6"/>
  <c r="CV13" i="6"/>
  <c r="CW13" i="6"/>
  <c r="N13" i="5"/>
  <c r="Y13" i="6"/>
  <c r="CF13" i="6"/>
  <c r="CO13" i="6"/>
  <c r="M13" i="6"/>
  <c r="BX13" i="6"/>
  <c r="CB13" i="6"/>
  <c r="AK13" i="6"/>
  <c r="AB13" i="6"/>
  <c r="CA13" i="6"/>
  <c r="AB13" i="5"/>
  <c r="BJ13" i="6"/>
  <c r="BW13" i="6"/>
  <c r="M13" i="5"/>
  <c r="CR13" i="6"/>
  <c r="V13" i="5"/>
  <c r="F13" i="6"/>
  <c r="BR13" i="6"/>
  <c r="CG13" i="6"/>
  <c r="AQ13" i="6"/>
  <c r="BU13" i="6"/>
  <c r="CT13" i="6"/>
  <c r="AV13" i="6"/>
  <c r="CJ13" i="6"/>
  <c r="L13" i="5"/>
  <c r="AD13" i="6"/>
  <c r="BC13" i="6"/>
  <c r="AU13" i="6"/>
  <c r="C13" i="6"/>
  <c r="D13" i="5"/>
  <c r="BT13" i="6"/>
  <c r="F13" i="5"/>
  <c r="BD13" i="6"/>
  <c r="CY13" i="6"/>
  <c r="CZ13" i="6"/>
  <c r="DA13" i="6"/>
  <c r="DB13" i="6"/>
  <c r="DC13" i="6"/>
  <c r="DD13" i="6"/>
  <c r="DF13" i="6"/>
  <c r="DE13" i="6"/>
  <c r="CW69" i="6"/>
  <c r="O69" i="6"/>
  <c r="BE69" i="6"/>
  <c r="BT69" i="6"/>
  <c r="J69" i="6"/>
  <c r="AS69" i="6"/>
  <c r="AQ69" i="6"/>
  <c r="V69" i="6"/>
  <c r="AW69" i="6"/>
  <c r="CB69" i="6"/>
  <c r="AN69" i="6"/>
  <c r="BD69" i="6"/>
  <c r="P69" i="6"/>
  <c r="CC69" i="6"/>
  <c r="BO69" i="6"/>
  <c r="BA69" i="6"/>
  <c r="P68" i="5"/>
  <c r="D69" i="6"/>
  <c r="E69" i="6"/>
  <c r="CO69" i="6"/>
  <c r="X69" i="6"/>
  <c r="BI69" i="6"/>
  <c r="CF69" i="6"/>
  <c r="AG69" i="6"/>
  <c r="Y69" i="6"/>
  <c r="F68" i="5"/>
  <c r="V68" i="5"/>
  <c r="N68" i="5"/>
  <c r="W68" i="5"/>
  <c r="I68" i="5"/>
  <c r="N69" i="6"/>
  <c r="CK69" i="6"/>
  <c r="BN69" i="6"/>
  <c r="BZ69" i="6"/>
  <c r="BY69" i="6"/>
  <c r="CV69" i="6"/>
  <c r="W69" i="6"/>
  <c r="CP69" i="6"/>
  <c r="BU69" i="6"/>
  <c r="CN69" i="6"/>
  <c r="CM69" i="6"/>
  <c r="CT69" i="6"/>
  <c r="AF69" i="6"/>
  <c r="CJ69" i="6"/>
  <c r="BJ69" i="6"/>
  <c r="AZ69" i="6"/>
  <c r="AU69" i="6"/>
  <c r="Q68" i="5"/>
  <c r="C68" i="5"/>
  <c r="Y68" i="5"/>
  <c r="BK69" i="6"/>
  <c r="BS69" i="6"/>
  <c r="AA69" i="6"/>
  <c r="AA68" i="5"/>
  <c r="AB68" i="5"/>
  <c r="F69" i="6"/>
  <c r="BC69" i="6"/>
  <c r="AX69" i="6"/>
  <c r="AO69" i="6"/>
  <c r="O68" i="5"/>
  <c r="T69" i="6"/>
  <c r="AD69" i="6"/>
  <c r="G68" i="5"/>
  <c r="R69" i="6"/>
  <c r="E68" i="5"/>
  <c r="CL69" i="6"/>
  <c r="CA69" i="6"/>
  <c r="AH69" i="6"/>
  <c r="CR69" i="6"/>
  <c r="BG69" i="6"/>
  <c r="AK69" i="6"/>
  <c r="BQ69" i="6"/>
  <c r="AD68" i="5"/>
  <c r="J68" i="5"/>
  <c r="CI69" i="6"/>
  <c r="CU69" i="6"/>
  <c r="C69" i="6"/>
  <c r="M68" i="5"/>
  <c r="H69" i="6"/>
  <c r="AI69" i="6"/>
  <c r="BV69" i="6"/>
  <c r="AB69" i="6"/>
  <c r="AJ69" i="6"/>
  <c r="S68" i="5"/>
  <c r="BW69" i="6"/>
  <c r="G69" i="6"/>
  <c r="AP69" i="6"/>
  <c r="H68" i="5"/>
  <c r="CG69" i="6"/>
  <c r="AT69" i="6"/>
  <c r="BX69" i="6"/>
  <c r="BR69" i="6"/>
  <c r="T68" i="5"/>
  <c r="Q69" i="6"/>
  <c r="U69" i="6"/>
  <c r="M69" i="6"/>
  <c r="Z69" i="6"/>
  <c r="AY69" i="6"/>
  <c r="BL69" i="6"/>
  <c r="D68" i="5"/>
  <c r="L69" i="6"/>
  <c r="AR69" i="6"/>
  <c r="AE69" i="6"/>
  <c r="S69" i="6"/>
  <c r="AM69" i="6"/>
  <c r="CS69" i="6"/>
  <c r="CH69" i="6"/>
  <c r="AL69" i="6"/>
  <c r="AC69" i="6"/>
  <c r="BM69" i="6"/>
  <c r="X68" i="5"/>
  <c r="CD69" i="6"/>
  <c r="BB69" i="6"/>
  <c r="BH69" i="6"/>
  <c r="CQ69" i="6"/>
  <c r="AC68" i="5"/>
  <c r="Z68" i="5"/>
  <c r="L68" i="5"/>
  <c r="AV69" i="6"/>
  <c r="BP69" i="6"/>
  <c r="I69" i="6"/>
  <c r="R68" i="5"/>
  <c r="BF69" i="6"/>
  <c r="CE69" i="6"/>
  <c r="K68" i="5"/>
  <c r="K69" i="6"/>
  <c r="U68" i="5"/>
  <c r="CX69" i="6"/>
  <c r="CY69" i="6"/>
  <c r="CZ69" i="6"/>
  <c r="DA69" i="6"/>
  <c r="DB69" i="6"/>
  <c r="DC69" i="6"/>
  <c r="DD69" i="6"/>
  <c r="DF69" i="6"/>
  <c r="DE69" i="6"/>
  <c r="CW68" i="6"/>
  <c r="CP68" i="6"/>
  <c r="CM68" i="6"/>
  <c r="I67" i="5"/>
  <c r="CT68" i="6"/>
  <c r="X67" i="5"/>
  <c r="AS68" i="6"/>
  <c r="BN68" i="6"/>
  <c r="CG68" i="6"/>
  <c r="BZ68" i="6"/>
  <c r="BY68" i="6"/>
  <c r="BA68" i="6"/>
  <c r="D68" i="6"/>
  <c r="U68" i="6"/>
  <c r="CO68" i="6"/>
  <c r="D67" i="5"/>
  <c r="L68" i="6"/>
  <c r="AA67" i="5"/>
  <c r="I68" i="6"/>
  <c r="AC67" i="5"/>
  <c r="AX68" i="6"/>
  <c r="V67" i="5"/>
  <c r="CH68" i="6"/>
  <c r="AL68" i="6"/>
  <c r="E67" i="5"/>
  <c r="C68" i="6"/>
  <c r="CD68" i="6"/>
  <c r="AU68" i="6"/>
  <c r="CV68" i="6"/>
  <c r="W68" i="6"/>
  <c r="BM68" i="6"/>
  <c r="CN68" i="6"/>
  <c r="AF68" i="6"/>
  <c r="CJ68" i="6"/>
  <c r="N68" i="6"/>
  <c r="V68" i="6"/>
  <c r="AW68" i="6"/>
  <c r="BW68" i="6"/>
  <c r="AP68" i="6"/>
  <c r="H67" i="5"/>
  <c r="BJ68" i="6"/>
  <c r="BB68" i="6"/>
  <c r="AN68" i="6"/>
  <c r="AZ68" i="6"/>
  <c r="BX68" i="6"/>
  <c r="Q67" i="5"/>
  <c r="BO68" i="6"/>
  <c r="J67" i="5"/>
  <c r="Q68" i="6"/>
  <c r="M68" i="6"/>
  <c r="BK68" i="6"/>
  <c r="F68" i="6"/>
  <c r="BI68" i="6"/>
  <c r="BC68" i="6"/>
  <c r="R67" i="5"/>
  <c r="O67" i="5"/>
  <c r="Z67" i="5"/>
  <c r="AD68" i="6"/>
  <c r="R68" i="6"/>
  <c r="N67" i="5"/>
  <c r="AC68" i="6"/>
  <c r="CL68" i="6"/>
  <c r="K67" i="5"/>
  <c r="CR68" i="6"/>
  <c r="AV68" i="6"/>
  <c r="BG68" i="6"/>
  <c r="M67" i="5"/>
  <c r="AB68" i="6"/>
  <c r="J68" i="6"/>
  <c r="CK68" i="6"/>
  <c r="G68" i="6"/>
  <c r="P68" i="6"/>
  <c r="P67" i="5"/>
  <c r="CU68" i="6"/>
  <c r="BU68" i="6"/>
  <c r="O68" i="6"/>
  <c r="BE68" i="6"/>
  <c r="H68" i="6"/>
  <c r="AI68" i="6"/>
  <c r="BV68" i="6"/>
  <c r="AJ68" i="6"/>
  <c r="AK68" i="6"/>
  <c r="S67" i="5"/>
  <c r="CB68" i="6"/>
  <c r="AT68" i="6"/>
  <c r="BD68" i="6"/>
  <c r="BR68" i="6"/>
  <c r="CC68" i="6"/>
  <c r="C67" i="5"/>
  <c r="BQ68" i="6"/>
  <c r="T67" i="5"/>
  <c r="CI68" i="6"/>
  <c r="BH68" i="6"/>
  <c r="Z68" i="6"/>
  <c r="BS68" i="6"/>
  <c r="AA68" i="6"/>
  <c r="BL68" i="6"/>
  <c r="AB67" i="5"/>
  <c r="X68" i="6"/>
  <c r="AR68" i="6"/>
  <c r="AE68" i="6"/>
  <c r="S68" i="6"/>
  <c r="AG68" i="6"/>
  <c r="Y68" i="6"/>
  <c r="K68" i="6"/>
  <c r="BF68" i="6"/>
  <c r="CE68" i="6"/>
  <c r="F67" i="5"/>
  <c r="T68" i="6"/>
  <c r="G67" i="5"/>
  <c r="U67" i="5"/>
  <c r="BT68" i="6"/>
  <c r="AQ68" i="6"/>
  <c r="AD67" i="5"/>
  <c r="Y67" i="5"/>
  <c r="CQ68" i="6"/>
  <c r="L67" i="5"/>
  <c r="W67" i="5"/>
  <c r="BP68" i="6"/>
  <c r="AO68" i="6"/>
  <c r="AH68" i="6"/>
  <c r="AY68" i="6"/>
  <c r="AM68" i="6"/>
  <c r="E68" i="6"/>
  <c r="CS68" i="6"/>
  <c r="CA68" i="6"/>
  <c r="CF68" i="6"/>
  <c r="CX68" i="6"/>
  <c r="CY68" i="6"/>
  <c r="CZ68" i="6"/>
  <c r="DA68" i="6"/>
  <c r="DB68" i="6"/>
  <c r="DC68" i="6"/>
  <c r="DD68" i="6"/>
  <c r="DF68" i="6"/>
  <c r="DE68" i="6"/>
  <c r="CW28" i="6"/>
  <c r="BG28" i="6"/>
  <c r="CP28" i="6"/>
  <c r="CN28" i="6"/>
  <c r="BT28" i="6"/>
  <c r="AI28" i="6"/>
  <c r="AS28" i="6"/>
  <c r="AF28" i="6"/>
  <c r="CJ28" i="6"/>
  <c r="BW28" i="6"/>
  <c r="BN28" i="6"/>
  <c r="AT28" i="6"/>
  <c r="BR28" i="6"/>
  <c r="P27" i="5"/>
  <c r="BH28" i="6"/>
  <c r="CQ28" i="6"/>
  <c r="BS28" i="6"/>
  <c r="AA28" i="6"/>
  <c r="D27" i="5"/>
  <c r="AC27" i="5"/>
  <c r="AE28" i="6"/>
  <c r="AO28" i="6"/>
  <c r="S28" i="6"/>
  <c r="AG28" i="6"/>
  <c r="Y28" i="6"/>
  <c r="F27" i="5"/>
  <c r="CH28" i="6"/>
  <c r="R28" i="6"/>
  <c r="N27" i="5"/>
  <c r="CA28" i="6"/>
  <c r="W27" i="5"/>
  <c r="L27" i="5"/>
  <c r="BM28" i="6"/>
  <c r="H28" i="6"/>
  <c r="AB28" i="6"/>
  <c r="N28" i="6"/>
  <c r="S27" i="5"/>
  <c r="BD28" i="6"/>
  <c r="P28" i="6"/>
  <c r="CC28" i="6"/>
  <c r="BQ28" i="6"/>
  <c r="BK28" i="6"/>
  <c r="BL28" i="6"/>
  <c r="CV28" i="6"/>
  <c r="C28" i="6"/>
  <c r="M27" i="5"/>
  <c r="I27" i="5"/>
  <c r="BV28" i="6"/>
  <c r="AJ28" i="6"/>
  <c r="X27" i="5"/>
  <c r="AQ28" i="6"/>
  <c r="V28" i="6"/>
  <c r="CD28" i="6"/>
  <c r="G28" i="6"/>
  <c r="BJ28" i="6"/>
  <c r="CB28" i="6"/>
  <c r="AZ28" i="6"/>
  <c r="BX28" i="6"/>
  <c r="BO28" i="6"/>
  <c r="BA28" i="6"/>
  <c r="CI28" i="6"/>
  <c r="L28" i="6"/>
  <c r="F28" i="6"/>
  <c r="BI28" i="6"/>
  <c r="AR28" i="6"/>
  <c r="CF28" i="6"/>
  <c r="CS28" i="6"/>
  <c r="CR28" i="6"/>
  <c r="AV28" i="6"/>
  <c r="BE28" i="6"/>
  <c r="CK28" i="6"/>
  <c r="AP28" i="6"/>
  <c r="CU28" i="6"/>
  <c r="W28" i="6"/>
  <c r="BU28" i="6"/>
  <c r="CM28" i="6"/>
  <c r="CT28" i="6"/>
  <c r="J28" i="6"/>
  <c r="AK28" i="6"/>
  <c r="H27" i="5"/>
  <c r="CG28" i="6"/>
  <c r="BB28" i="6"/>
  <c r="AN28" i="6"/>
  <c r="BZ28" i="6"/>
  <c r="BY28" i="6"/>
  <c r="T27" i="5"/>
  <c r="D28" i="6"/>
  <c r="AD27" i="5"/>
  <c r="J27" i="5"/>
  <c r="Q28" i="6"/>
  <c r="Y27" i="5"/>
  <c r="M28" i="6"/>
  <c r="Z28" i="6"/>
  <c r="BP28" i="6"/>
  <c r="AA27" i="5"/>
  <c r="I28" i="6"/>
  <c r="BC28" i="6"/>
  <c r="AX28" i="6"/>
  <c r="AM28" i="6"/>
  <c r="K28" i="6"/>
  <c r="BF28" i="6"/>
  <c r="O27" i="5"/>
  <c r="T28" i="6"/>
  <c r="Z27" i="5"/>
  <c r="AD28" i="6"/>
  <c r="AL28" i="6"/>
  <c r="AC28" i="6"/>
  <c r="CL28" i="6"/>
  <c r="O28" i="6"/>
  <c r="AW28" i="6"/>
  <c r="AU28" i="6"/>
  <c r="Q27" i="5"/>
  <c r="C27" i="5"/>
  <c r="U28" i="6"/>
  <c r="E28" i="6"/>
  <c r="AY28" i="6"/>
  <c r="X28" i="6"/>
  <c r="R27" i="5"/>
  <c r="CE28" i="6"/>
  <c r="G27" i="5"/>
  <c r="AH28" i="6"/>
  <c r="V27" i="5"/>
  <c r="AB27" i="5"/>
  <c r="U27" i="5"/>
  <c r="E27" i="5"/>
  <c r="K27" i="5"/>
  <c r="CO28" i="6"/>
  <c r="CX28" i="6"/>
  <c r="CY28" i="6"/>
  <c r="CZ28" i="6"/>
  <c r="DA28" i="6"/>
  <c r="DB28" i="6"/>
  <c r="DC28" i="6"/>
  <c r="DD28" i="6"/>
  <c r="DF28" i="6"/>
  <c r="DE28" i="6"/>
  <c r="CW29" i="6"/>
  <c r="BE29" i="6"/>
  <c r="CP29" i="6"/>
  <c r="H29" i="6"/>
  <c r="CT29" i="6"/>
  <c r="BV29" i="6"/>
  <c r="AB29" i="6"/>
  <c r="AS29" i="6"/>
  <c r="CJ29" i="6"/>
  <c r="BJ29" i="6"/>
  <c r="BB29" i="6"/>
  <c r="P29" i="6"/>
  <c r="BZ29" i="6"/>
  <c r="C28" i="5"/>
  <c r="BQ29" i="6"/>
  <c r="D29" i="6"/>
  <c r="Q29" i="6"/>
  <c r="U29" i="6"/>
  <c r="E29" i="6"/>
  <c r="BP29" i="6"/>
  <c r="BL29" i="6"/>
  <c r="D28" i="5"/>
  <c r="X29" i="6"/>
  <c r="BI29" i="6"/>
  <c r="I29" i="6"/>
  <c r="AR29" i="6"/>
  <c r="AO29" i="6"/>
  <c r="S29" i="6"/>
  <c r="AG29" i="6"/>
  <c r="AM29" i="6"/>
  <c r="AD29" i="6"/>
  <c r="G28" i="5"/>
  <c r="N28" i="5"/>
  <c r="AK29" i="6"/>
  <c r="CK29" i="6"/>
  <c r="AT29" i="6"/>
  <c r="AU29" i="6"/>
  <c r="BX29" i="6"/>
  <c r="Q28" i="5"/>
  <c r="BR29" i="6"/>
  <c r="P28" i="5"/>
  <c r="BH29" i="6"/>
  <c r="W29" i="6"/>
  <c r="O29" i="6"/>
  <c r="BT29" i="6"/>
  <c r="AI29" i="6"/>
  <c r="I28" i="5"/>
  <c r="AJ29" i="6"/>
  <c r="AF29" i="6"/>
  <c r="N29" i="6"/>
  <c r="V29" i="6"/>
  <c r="BW29" i="6"/>
  <c r="BN29" i="6"/>
  <c r="G29" i="6"/>
  <c r="AP29" i="6"/>
  <c r="H28" i="5"/>
  <c r="CG29" i="6"/>
  <c r="Z29" i="6"/>
  <c r="AY29" i="6"/>
  <c r="BS29" i="6"/>
  <c r="L29" i="6"/>
  <c r="AB28" i="5"/>
  <c r="CF29" i="6"/>
  <c r="AX29" i="6"/>
  <c r="AE29" i="6"/>
  <c r="Y29" i="6"/>
  <c r="CE29" i="6"/>
  <c r="V28" i="5"/>
  <c r="T29" i="6"/>
  <c r="E28" i="5"/>
  <c r="CL29" i="6"/>
  <c r="AH29" i="6"/>
  <c r="CR29" i="6"/>
  <c r="M28" i="5"/>
  <c r="J29" i="6"/>
  <c r="CB29" i="6"/>
  <c r="AZ29" i="6"/>
  <c r="M29" i="6"/>
  <c r="CV29" i="6"/>
  <c r="CU29" i="6"/>
  <c r="BU29" i="6"/>
  <c r="BG29" i="6"/>
  <c r="BM29" i="6"/>
  <c r="CN29" i="6"/>
  <c r="C29" i="6"/>
  <c r="CM29" i="6"/>
  <c r="X28" i="5"/>
  <c r="AQ29" i="6"/>
  <c r="S28" i="5"/>
  <c r="AW29" i="6"/>
  <c r="CD29" i="6"/>
  <c r="AN29" i="6"/>
  <c r="BD29" i="6"/>
  <c r="CC29" i="6"/>
  <c r="BA29" i="6"/>
  <c r="AD28" i="5"/>
  <c r="Y28" i="5"/>
  <c r="CQ29" i="6"/>
  <c r="BK29" i="6"/>
  <c r="AA29" i="6"/>
  <c r="Z28" i="5"/>
  <c r="CS29" i="6"/>
  <c r="R29" i="6"/>
  <c r="AC29" i="6"/>
  <c r="CA29" i="6"/>
  <c r="BY29" i="6"/>
  <c r="BO29" i="6"/>
  <c r="T28" i="5"/>
  <c r="J28" i="5"/>
  <c r="CI29" i="6"/>
  <c r="F29" i="6"/>
  <c r="R28" i="5"/>
  <c r="AC28" i="5"/>
  <c r="F28" i="5"/>
  <c r="L28" i="5"/>
  <c r="AA28" i="5"/>
  <c r="W28" i="5"/>
  <c r="AV29" i="6"/>
  <c r="BC29" i="6"/>
  <c r="CH29" i="6"/>
  <c r="BF29" i="6"/>
  <c r="U28" i="5"/>
  <c r="K28" i="5"/>
  <c r="CO29" i="6"/>
  <c r="K29" i="6"/>
  <c r="O28" i="5"/>
  <c r="AL29" i="6"/>
  <c r="CX29" i="6"/>
  <c r="CY29" i="6"/>
  <c r="CZ29" i="6"/>
  <c r="DA29" i="6"/>
  <c r="DB29" i="6"/>
  <c r="DC29" i="6"/>
  <c r="DD29" i="6"/>
  <c r="DF29" i="6"/>
  <c r="DE29" i="6"/>
  <c r="BG26" i="6"/>
  <c r="CN26" i="6"/>
  <c r="BV26" i="6"/>
  <c r="X25" i="5"/>
  <c r="V26" i="6"/>
  <c r="CK26" i="6"/>
  <c r="BN26" i="6"/>
  <c r="AP26" i="6"/>
  <c r="H25" i="5"/>
  <c r="BB26" i="6"/>
  <c r="AZ26" i="6"/>
  <c r="BY26" i="6"/>
  <c r="BO26" i="6"/>
  <c r="P25" i="5"/>
  <c r="AD25" i="5"/>
  <c r="J25" i="5"/>
  <c r="CI26" i="6"/>
  <c r="Y25" i="5"/>
  <c r="BK26" i="6"/>
  <c r="AY26" i="6"/>
  <c r="BP26" i="6"/>
  <c r="AA26" i="6"/>
  <c r="D25" i="5"/>
  <c r="BC26" i="6"/>
  <c r="AR26" i="6"/>
  <c r="CF26" i="6"/>
  <c r="AX26" i="6"/>
  <c r="R26" i="6"/>
  <c r="E25" i="5"/>
  <c r="AC26" i="6"/>
  <c r="AH26" i="6"/>
  <c r="CL26" i="6"/>
  <c r="CP26" i="6"/>
  <c r="BW26" i="6"/>
  <c r="BX26" i="6"/>
  <c r="CC26" i="6"/>
  <c r="D26" i="6"/>
  <c r="W26" i="6"/>
  <c r="CV26" i="6"/>
  <c r="C26" i="6"/>
  <c r="CM26" i="6"/>
  <c r="AI26" i="6"/>
  <c r="CT26" i="6"/>
  <c r="AJ26" i="6"/>
  <c r="AS26" i="6"/>
  <c r="AF26" i="6"/>
  <c r="AW26" i="6"/>
  <c r="G26" i="6"/>
  <c r="CG26" i="6"/>
  <c r="AN26" i="6"/>
  <c r="BD26" i="6"/>
  <c r="P26" i="6"/>
  <c r="Q25" i="5"/>
  <c r="BZ26" i="6"/>
  <c r="T25" i="5"/>
  <c r="U26" i="6"/>
  <c r="BH26" i="6"/>
  <c r="BL26" i="6"/>
  <c r="CO26" i="6"/>
  <c r="L26" i="6"/>
  <c r="R25" i="5"/>
  <c r="AC25" i="5"/>
  <c r="AE26" i="6"/>
  <c r="AG26" i="6"/>
  <c r="Y26" i="6"/>
  <c r="V25" i="5"/>
  <c r="Z25" i="5"/>
  <c r="AD26" i="6"/>
  <c r="U25" i="5"/>
  <c r="CA26" i="6"/>
  <c r="AV26" i="6"/>
  <c r="O26" i="6"/>
  <c r="BE26" i="6"/>
  <c r="M25" i="5"/>
  <c r="I25" i="5"/>
  <c r="AB26" i="6"/>
  <c r="AQ26" i="6"/>
  <c r="N26" i="6"/>
  <c r="CB26" i="6"/>
  <c r="C25" i="5"/>
  <c r="Q26" i="6"/>
  <c r="BU26" i="6"/>
  <c r="BM26" i="6"/>
  <c r="BT26" i="6"/>
  <c r="H26" i="6"/>
  <c r="AK26" i="6"/>
  <c r="CJ26" i="6"/>
  <c r="S25" i="5"/>
  <c r="CD26" i="6"/>
  <c r="BJ26" i="6"/>
  <c r="AU26" i="6"/>
  <c r="BQ26" i="6"/>
  <c r="BA26" i="6"/>
  <c r="M26" i="6"/>
  <c r="E26" i="6"/>
  <c r="Z26" i="6"/>
  <c r="AA25" i="5"/>
  <c r="AB25" i="5"/>
  <c r="X26" i="6"/>
  <c r="BI26" i="6"/>
  <c r="AO26" i="6"/>
  <c r="T26" i="6"/>
  <c r="G25" i="5"/>
  <c r="AL26" i="6"/>
  <c r="W25" i="5"/>
  <c r="K25" i="5"/>
  <c r="L25" i="5"/>
  <c r="CW26" i="6"/>
  <c r="CU26" i="6"/>
  <c r="J26" i="6"/>
  <c r="AT26" i="6"/>
  <c r="BR26" i="6"/>
  <c r="CQ26" i="6"/>
  <c r="BS26" i="6"/>
  <c r="I26" i="6"/>
  <c r="F25" i="5"/>
  <c r="O25" i="5"/>
  <c r="S26" i="6"/>
  <c r="AM26" i="6"/>
  <c r="CE26" i="6"/>
  <c r="CS26" i="6"/>
  <c r="CH26" i="6"/>
  <c r="CR26" i="6"/>
  <c r="N25" i="5"/>
  <c r="BF26" i="6"/>
  <c r="F26" i="6"/>
  <c r="K26" i="6"/>
  <c r="CX26" i="6"/>
  <c r="CY26" i="6"/>
  <c r="CZ26" i="6"/>
  <c r="DA26" i="6"/>
  <c r="DB26" i="6"/>
  <c r="DC26" i="6"/>
  <c r="DD26" i="6"/>
  <c r="DF26" i="6"/>
  <c r="DE26" i="6"/>
  <c r="CV25" i="6"/>
  <c r="BT25" i="6"/>
  <c r="H25" i="6"/>
  <c r="CM25" i="6"/>
  <c r="AI25" i="6"/>
  <c r="AB25" i="6"/>
  <c r="J25" i="6"/>
  <c r="AF25" i="6"/>
  <c r="CG25" i="6"/>
  <c r="BJ25" i="6"/>
  <c r="CB25" i="6"/>
  <c r="BB25" i="6"/>
  <c r="P25" i="6"/>
  <c r="BX25" i="6"/>
  <c r="BR25" i="6"/>
  <c r="P24" i="5"/>
  <c r="Y24" i="5"/>
  <c r="AY25" i="6"/>
  <c r="BS25" i="6"/>
  <c r="BP25" i="6"/>
  <c r="AA25" i="6"/>
  <c r="BC25" i="6"/>
  <c r="AR25" i="6"/>
  <c r="AE25" i="6"/>
  <c r="AO25" i="6"/>
  <c r="AM25" i="6"/>
  <c r="Y25" i="6"/>
  <c r="BF25" i="6"/>
  <c r="V24" i="5"/>
  <c r="CH25" i="6"/>
  <c r="G24" i="5"/>
  <c r="R25" i="6"/>
  <c r="AL25" i="6"/>
  <c r="CA25" i="6"/>
  <c r="CR25" i="6"/>
  <c r="CP25" i="6"/>
  <c r="M24" i="5"/>
  <c r="I24" i="5"/>
  <c r="AS25" i="6"/>
  <c r="CW25" i="6"/>
  <c r="W25" i="6"/>
  <c r="BM25" i="6"/>
  <c r="CT25" i="6"/>
  <c r="BV25" i="6"/>
  <c r="X24" i="5"/>
  <c r="CJ25" i="6"/>
  <c r="N25" i="6"/>
  <c r="V25" i="6"/>
  <c r="AW25" i="6"/>
  <c r="CK25" i="6"/>
  <c r="BW25" i="6"/>
  <c r="BN25" i="6"/>
  <c r="AP25" i="6"/>
  <c r="AN25" i="6"/>
  <c r="BD25" i="6"/>
  <c r="AZ25" i="6"/>
  <c r="AU25" i="6"/>
  <c r="BY25" i="6"/>
  <c r="CC25" i="6"/>
  <c r="BQ25" i="6"/>
  <c r="D25" i="6"/>
  <c r="J24" i="5"/>
  <c r="Q25" i="6"/>
  <c r="BH25" i="6"/>
  <c r="D24" i="5"/>
  <c r="L25" i="6"/>
  <c r="F25" i="6"/>
  <c r="CF25" i="6"/>
  <c r="AX25" i="6"/>
  <c r="S25" i="6"/>
  <c r="AG25" i="6"/>
  <c r="CE25" i="6"/>
  <c r="T25" i="6"/>
  <c r="CS25" i="6"/>
  <c r="N24" i="5"/>
  <c r="AV25" i="6"/>
  <c r="O25" i="6"/>
  <c r="CN25" i="6"/>
  <c r="AQ25" i="6"/>
  <c r="E25" i="6"/>
  <c r="CU25" i="6"/>
  <c r="BG25" i="6"/>
  <c r="C25" i="6"/>
  <c r="AJ25" i="6"/>
  <c r="AK25" i="6"/>
  <c r="S24" i="5"/>
  <c r="CD25" i="6"/>
  <c r="G25" i="6"/>
  <c r="H24" i="5"/>
  <c r="AT25" i="6"/>
  <c r="C24" i="5"/>
  <c r="BO25" i="6"/>
  <c r="BA25" i="6"/>
  <c r="T24" i="5"/>
  <c r="AD24" i="5"/>
  <c r="CI25" i="6"/>
  <c r="M25" i="6"/>
  <c r="Z25" i="6"/>
  <c r="CQ25" i="6"/>
  <c r="BK25" i="6"/>
  <c r="CO25" i="6"/>
  <c r="AA24" i="5"/>
  <c r="X25" i="6"/>
  <c r="BI25" i="6"/>
  <c r="I25" i="6"/>
  <c r="F24" i="5"/>
  <c r="O24" i="5"/>
  <c r="AC25" i="6"/>
  <c r="CL25" i="6"/>
  <c r="L24" i="5"/>
  <c r="AH25" i="6"/>
  <c r="BU25" i="6"/>
  <c r="BE25" i="6"/>
  <c r="Q24" i="5"/>
  <c r="BZ25" i="6"/>
  <c r="U25" i="6"/>
  <c r="AD25" i="6"/>
  <c r="U24" i="5"/>
  <c r="R24" i="5"/>
  <c r="W24" i="5"/>
  <c r="K24" i="5"/>
  <c r="AB24" i="5"/>
  <c r="BL25" i="6"/>
  <c r="AC24" i="5"/>
  <c r="Z24" i="5"/>
  <c r="E24" i="5"/>
  <c r="K25" i="6"/>
  <c r="CX25" i="6"/>
  <c r="CY25" i="6"/>
  <c r="CZ25" i="6"/>
  <c r="DA25" i="6"/>
  <c r="DB25" i="6"/>
  <c r="DC25" i="6"/>
  <c r="DD25" i="6"/>
  <c r="DF25" i="6"/>
  <c r="DE25" i="6"/>
  <c r="C50" i="6"/>
  <c r="BC50" i="6"/>
  <c r="D49" i="5"/>
  <c r="L49" i="5"/>
  <c r="CU50" i="6"/>
  <c r="AG50" i="6"/>
  <c r="CH50" i="6"/>
  <c r="DE50" i="6"/>
  <c r="AX50" i="6"/>
  <c r="T49" i="5"/>
  <c r="F50" i="6"/>
  <c r="CY50" i="6"/>
  <c r="BL50" i="6"/>
  <c r="CA50" i="6"/>
  <c r="CC50" i="6"/>
  <c r="T50" i="6"/>
  <c r="BR50" i="6"/>
  <c r="BM50" i="6"/>
  <c r="M49" i="5"/>
  <c r="I49" i="5"/>
  <c r="AN50" i="6"/>
  <c r="CN50" i="6"/>
  <c r="CD50" i="6"/>
  <c r="D50" i="6"/>
  <c r="H49" i="5"/>
  <c r="U50" i="6"/>
  <c r="BX50" i="6"/>
  <c r="CE50" i="6"/>
  <c r="BA50" i="6"/>
  <c r="N50" i="6"/>
  <c r="AI50" i="6"/>
  <c r="M50" i="6"/>
  <c r="X50" i="6"/>
  <c r="Y50" i="6"/>
  <c r="BU50" i="6"/>
  <c r="P50" i="6"/>
  <c r="AC50" i="6"/>
  <c r="BT50" i="6"/>
  <c r="BN50" i="6"/>
  <c r="AZ50" i="6"/>
  <c r="CO50" i="6"/>
  <c r="J50" i="6"/>
  <c r="DF50" i="6"/>
  <c r="AR50" i="6"/>
  <c r="CZ50" i="6"/>
  <c r="I50" i="6"/>
  <c r="BV50" i="6"/>
  <c r="V49" i="5"/>
  <c r="CJ50" i="6"/>
  <c r="BW50" i="6"/>
  <c r="AA49" i="5"/>
  <c r="CR50" i="6"/>
  <c r="S50" i="6"/>
  <c r="CQ50" i="6"/>
  <c r="AV50" i="6"/>
  <c r="CV50" i="6"/>
  <c r="AA50" i="6"/>
  <c r="AS50" i="6"/>
  <c r="AH50" i="6"/>
  <c r="BK50" i="6"/>
  <c r="AP50" i="6"/>
  <c r="DB50" i="6"/>
  <c r="S49" i="5"/>
  <c r="Y49" i="5"/>
  <c r="R50" i="6"/>
  <c r="AY50" i="6"/>
  <c r="E50" i="6"/>
  <c r="CI50" i="6"/>
  <c r="AD49" i="5"/>
  <c r="E49" i="5"/>
  <c r="U49" i="5"/>
  <c r="Q49" i="5"/>
  <c r="X49" i="5"/>
  <c r="CG50" i="6"/>
  <c r="AB49" i="5"/>
  <c r="DC50" i="6"/>
  <c r="BY50" i="6"/>
  <c r="BF50" i="6"/>
  <c r="O49" i="5"/>
  <c r="CS50" i="6"/>
  <c r="CK50" i="6"/>
  <c r="N49" i="5"/>
  <c r="P49" i="5"/>
  <c r="CP50" i="6"/>
  <c r="AT50" i="6"/>
  <c r="BP50" i="6"/>
  <c r="O50" i="6"/>
  <c r="H50" i="6"/>
  <c r="W49" i="5"/>
  <c r="AE50" i="6"/>
  <c r="AJ50" i="6"/>
  <c r="CF50" i="6"/>
  <c r="BI50" i="6"/>
  <c r="CL50" i="6"/>
  <c r="BO50" i="6"/>
  <c r="BQ50" i="6"/>
  <c r="C49" i="5"/>
  <c r="AO50" i="6"/>
  <c r="DA50" i="6"/>
  <c r="AK50" i="6"/>
  <c r="BH50" i="6"/>
  <c r="BZ50" i="6"/>
  <c r="G50" i="6"/>
  <c r="AU50" i="6"/>
  <c r="CW50" i="6"/>
  <c r="AF50" i="6"/>
  <c r="AM50" i="6"/>
  <c r="V50" i="6"/>
  <c r="BE50" i="6"/>
  <c r="AQ50" i="6"/>
  <c r="J49" i="5"/>
  <c r="F49" i="5"/>
  <c r="BS50" i="6"/>
  <c r="BB50" i="6"/>
  <c r="CT50" i="6"/>
  <c r="K50" i="6"/>
  <c r="AB50" i="6"/>
  <c r="CX50" i="6"/>
  <c r="BJ50" i="6"/>
  <c r="CM50" i="6"/>
  <c r="G49" i="5"/>
  <c r="DD50" i="6"/>
  <c r="AL50" i="6"/>
  <c r="Z49" i="5"/>
  <c r="AD50" i="6"/>
  <c r="K49" i="5"/>
  <c r="Q50" i="6"/>
  <c r="AW50" i="6"/>
  <c r="Z50" i="6"/>
  <c r="R49" i="5"/>
  <c r="CB50" i="6"/>
  <c r="W50" i="6"/>
  <c r="L50" i="6"/>
  <c r="BG50" i="6"/>
  <c r="BD50" i="6"/>
  <c r="AC49" i="5"/>
  <c r="H57" i="1"/>
  <c r="E99" i="1"/>
  <c r="E93" i="1" s="1"/>
  <c r="C57" i="5"/>
  <c r="AJ58" i="6"/>
  <c r="AC58" i="6"/>
  <c r="DE58" i="6"/>
  <c r="W57" i="5"/>
  <c r="AM58" i="6"/>
  <c r="O57" i="5"/>
  <c r="V57" i="5"/>
  <c r="AN58" i="6"/>
  <c r="AK58" i="6"/>
  <c r="BR58" i="6"/>
  <c r="K57" i="5"/>
  <c r="CB58" i="6"/>
  <c r="BS58" i="6"/>
  <c r="BW58" i="6"/>
  <c r="BB58" i="6"/>
  <c r="AE58" i="6"/>
  <c r="S57" i="5"/>
  <c r="CS58" i="6"/>
  <c r="X57" i="5"/>
  <c r="CX58" i="6"/>
  <c r="AD58" i="6"/>
  <c r="D58" i="6"/>
  <c r="T57" i="5"/>
  <c r="X58" i="6"/>
  <c r="CM58" i="6"/>
  <c r="J57" i="5"/>
  <c r="AU58" i="6"/>
  <c r="BJ58" i="6"/>
  <c r="BG58" i="6"/>
  <c r="E57" i="5"/>
  <c r="AZ58" i="6"/>
  <c r="Q58" i="6"/>
  <c r="BC58" i="6"/>
  <c r="N58" i="6"/>
  <c r="H57" i="5"/>
  <c r="AC57" i="5"/>
  <c r="Y58" i="6"/>
  <c r="AR58" i="6"/>
  <c r="DB58" i="6"/>
  <c r="U58" i="6"/>
  <c r="AV58" i="6"/>
  <c r="BM58" i="6"/>
  <c r="DC58" i="6"/>
  <c r="CJ58" i="6"/>
  <c r="BA58" i="6"/>
  <c r="BH58" i="6"/>
  <c r="CL58" i="6"/>
  <c r="AI58" i="6"/>
  <c r="CR58" i="6"/>
  <c r="Q57" i="5"/>
  <c r="Y57" i="5"/>
  <c r="CI58" i="6"/>
  <c r="I57" i="5"/>
  <c r="AG58" i="6"/>
  <c r="CK58" i="6"/>
  <c r="P58" i="6"/>
  <c r="AH58" i="6"/>
  <c r="CO58" i="6"/>
  <c r="CG58" i="6"/>
  <c r="CE58" i="6"/>
  <c r="F58" i="6"/>
  <c r="AP58" i="6"/>
  <c r="Z58" i="6"/>
  <c r="CW58" i="6"/>
  <c r="AW58" i="6"/>
  <c r="V58" i="6"/>
  <c r="L57" i="5"/>
  <c r="DA58" i="6"/>
  <c r="CT58" i="6"/>
  <c r="DD58" i="6"/>
  <c r="AL58" i="6"/>
  <c r="CV58" i="6"/>
  <c r="U57" i="5"/>
  <c r="R58" i="6"/>
  <c r="CC58" i="6"/>
  <c r="CN58" i="6"/>
  <c r="T58" i="6"/>
  <c r="M57" i="5"/>
  <c r="CU58" i="6"/>
  <c r="CD58" i="6"/>
  <c r="BF58" i="6"/>
  <c r="AB58" i="6"/>
  <c r="CP58" i="6"/>
  <c r="BT58" i="6"/>
  <c r="BY58" i="6"/>
  <c r="BX58" i="6"/>
  <c r="CY58" i="6"/>
  <c r="BZ58" i="6"/>
  <c r="K58" i="6"/>
  <c r="W58" i="6"/>
  <c r="BE58" i="6"/>
  <c r="O58" i="6"/>
  <c r="R57" i="5"/>
  <c r="AD57" i="5"/>
  <c r="AO58" i="6"/>
  <c r="AA58" i="6"/>
  <c r="CQ58" i="6"/>
  <c r="G58" i="6"/>
  <c r="AB57" i="5"/>
  <c r="DF58" i="6"/>
  <c r="AX58" i="6"/>
  <c r="C58" i="6"/>
  <c r="L58" i="6"/>
  <c r="M58" i="6"/>
  <c r="BP58" i="6"/>
  <c r="BV58" i="6"/>
  <c r="CZ58" i="6"/>
  <c r="F57" i="5"/>
  <c r="AA57" i="5"/>
  <c r="BK58" i="6"/>
  <c r="P57" i="5"/>
  <c r="I58" i="6"/>
  <c r="BL58" i="6"/>
  <c r="BN58" i="6"/>
  <c r="H58" i="6"/>
  <c r="D57" i="5"/>
  <c r="CF58" i="6"/>
  <c r="AF58" i="6"/>
  <c r="E58" i="6"/>
  <c r="AS58" i="6"/>
  <c r="Z57" i="5"/>
  <c r="BU58" i="6"/>
  <c r="CH58" i="6"/>
  <c r="BD58" i="6"/>
  <c r="AT58" i="6"/>
  <c r="BO58" i="6"/>
  <c r="N57" i="5"/>
  <c r="J58" i="6"/>
  <c r="G57" i="5"/>
  <c r="S58" i="6"/>
  <c r="BI58" i="6"/>
  <c r="AQ58" i="6"/>
  <c r="AY58" i="6"/>
  <c r="CA58" i="6"/>
  <c r="BQ58" i="6"/>
  <c r="B8" i="6" l="1"/>
  <c r="J25" i="1" s="1"/>
  <c r="K25" i="1" s="1"/>
  <c r="B8" i="5"/>
  <c r="B9" i="6"/>
  <c r="J26" i="1" s="1"/>
  <c r="K26" i="1" s="1"/>
  <c r="B9" i="5"/>
  <c r="B10" i="6"/>
  <c r="J27" i="1" s="1"/>
  <c r="K27" i="1" s="1"/>
  <c r="B11" i="5"/>
  <c r="B11" i="6"/>
  <c r="J28" i="1" s="1"/>
  <c r="K28" i="1" s="1"/>
  <c r="B12" i="6"/>
  <c r="J29" i="1" s="1"/>
  <c r="K29" i="1" s="1"/>
  <c r="B12" i="5"/>
  <c r="B14" i="5"/>
  <c r="B14" i="6"/>
  <c r="J31" i="1" s="1"/>
  <c r="K31" i="1" s="1"/>
  <c r="B15" i="5"/>
  <c r="B15" i="6"/>
  <c r="J32" i="1" s="1"/>
  <c r="K32" i="1" s="1"/>
  <c r="B16" i="6"/>
  <c r="J33" i="1" s="1"/>
  <c r="K33" i="1" s="1"/>
  <c r="B16" i="5"/>
  <c r="B17" i="6"/>
  <c r="J34" i="1" s="1"/>
  <c r="K34" i="1" s="1"/>
  <c r="B17" i="5"/>
  <c r="B18" i="6"/>
  <c r="J35" i="1" s="1"/>
  <c r="K35" i="1" s="1"/>
  <c r="B18" i="5"/>
  <c r="B19" i="5"/>
  <c r="B19" i="6"/>
  <c r="J36" i="1" s="1"/>
  <c r="K36" i="1" s="1"/>
  <c r="B20" i="6"/>
  <c r="J37" i="1" s="1"/>
  <c r="B21" i="5"/>
  <c r="B22" i="6"/>
  <c r="J39" i="1" s="1"/>
  <c r="K39" i="1" s="1"/>
  <c r="B22" i="5"/>
  <c r="B23" i="6"/>
  <c r="J40" i="1" s="1"/>
  <c r="K40" i="1" s="1"/>
  <c r="B23" i="5"/>
  <c r="B24" i="6"/>
  <c r="J41" i="1" s="1"/>
  <c r="K41" i="1" s="1"/>
  <c r="B26" i="5"/>
  <c r="B27" i="6"/>
  <c r="J44" i="1" s="1"/>
  <c r="K44" i="1" s="1"/>
  <c r="B30" i="6"/>
  <c r="J47" i="1" s="1"/>
  <c r="K47" i="1" s="1"/>
  <c r="B29" i="5"/>
  <c r="B35" i="5"/>
  <c r="B36" i="6"/>
  <c r="J53" i="1" s="1"/>
  <c r="K53" i="1" s="1"/>
  <c r="B36" i="5"/>
  <c r="B37" i="6"/>
  <c r="J54" i="1" s="1"/>
  <c r="K54" i="1" s="1"/>
  <c r="B37" i="5"/>
  <c r="B38" i="6"/>
  <c r="J55" i="1" s="1"/>
  <c r="K55" i="1" s="1"/>
  <c r="B38" i="5"/>
  <c r="B39" i="6"/>
  <c r="J56" i="1" s="1"/>
  <c r="K56" i="1" s="1"/>
  <c r="B41" i="6"/>
  <c r="J58" i="1" s="1"/>
  <c r="K58" i="1" s="1"/>
  <c r="B40" i="5"/>
  <c r="B41" i="5"/>
  <c r="B42" i="6"/>
  <c r="J59" i="1" s="1"/>
  <c r="K59" i="1" s="1"/>
  <c r="B42" i="5"/>
  <c r="B43" i="6"/>
  <c r="J60" i="1" s="1"/>
  <c r="K60" i="1" s="1"/>
  <c r="B45" i="6"/>
  <c r="J62" i="1" s="1"/>
  <c r="K62" i="1" s="1"/>
  <c r="B44" i="5"/>
  <c r="B47" i="6"/>
  <c r="J64" i="1" s="1"/>
  <c r="K64" i="1" s="1"/>
  <c r="B46" i="5"/>
  <c r="B48" i="6"/>
  <c r="J65" i="1" s="1"/>
  <c r="K65" i="1" s="1"/>
  <c r="B49" i="6"/>
  <c r="J66" i="1" s="1"/>
  <c r="K66" i="1" s="1"/>
  <c r="B48" i="5"/>
  <c r="B47" i="5"/>
  <c r="B50" i="5"/>
  <c r="B51" i="6"/>
  <c r="J68" i="1" s="1"/>
  <c r="K68" i="1" s="1"/>
  <c r="B52" i="5"/>
  <c r="B53" i="6"/>
  <c r="J70" i="1" s="1"/>
  <c r="K70" i="1" s="1"/>
  <c r="B53" i="5"/>
  <c r="B54" i="6"/>
  <c r="J71" i="1" s="1"/>
  <c r="K71" i="1" s="1"/>
  <c r="B56" i="6"/>
  <c r="B55" i="5"/>
  <c r="B58" i="5"/>
  <c r="B59" i="6"/>
  <c r="J76" i="1" s="1"/>
  <c r="K76" i="1" s="1"/>
  <c r="B60" i="5"/>
  <c r="B61" i="6"/>
  <c r="J78" i="1" s="1"/>
  <c r="K78" i="1" s="1"/>
  <c r="B61" i="5"/>
  <c r="B62" i="6"/>
  <c r="J79" i="1" s="1"/>
  <c r="K79" i="1" s="1"/>
  <c r="B62" i="5"/>
  <c r="B63" i="6"/>
  <c r="J80" i="1" s="1"/>
  <c r="K80" i="1" s="1"/>
  <c r="B65" i="6"/>
  <c r="J82" i="1" s="1"/>
  <c r="K82" i="1" s="1"/>
  <c r="B64" i="5"/>
  <c r="B66" i="6"/>
  <c r="J83" i="1" s="1"/>
  <c r="K83" i="1" s="1"/>
  <c r="B65" i="5"/>
  <c r="B66" i="5"/>
  <c r="B67" i="6"/>
  <c r="J84" i="1" s="1"/>
  <c r="K84" i="1" s="1"/>
  <c r="B70" i="6"/>
  <c r="J87" i="1" s="1"/>
  <c r="K87" i="1" s="1"/>
  <c r="B69" i="5"/>
  <c r="B72" i="6"/>
  <c r="J89" i="1" s="1"/>
  <c r="K89" i="1" s="1"/>
  <c r="B70" i="5"/>
  <c r="B71" i="6"/>
  <c r="J88" i="1" s="1"/>
  <c r="K88" i="1" s="1"/>
  <c r="B71" i="5"/>
  <c r="B74" i="6"/>
  <c r="J91" i="1" s="1"/>
  <c r="K91" i="1" s="1"/>
  <c r="B73" i="5"/>
  <c r="B21" i="6"/>
  <c r="B20" i="5"/>
  <c r="B72" i="5"/>
  <c r="B73" i="6"/>
  <c r="J90" i="1" s="1"/>
  <c r="K90" i="1" s="1"/>
  <c r="B63" i="5"/>
  <c r="B64" i="6"/>
  <c r="J81" i="1" s="1"/>
  <c r="K81" i="1" s="1"/>
  <c r="B60" i="6"/>
  <c r="J77" i="1" s="1"/>
  <c r="K77" i="1" s="1"/>
  <c r="B59" i="5"/>
  <c r="B56" i="5"/>
  <c r="B57" i="6"/>
  <c r="J74" i="1" s="1"/>
  <c r="K74" i="1" s="1"/>
  <c r="B54" i="5"/>
  <c r="B55" i="6"/>
  <c r="J72" i="1" s="1"/>
  <c r="K72" i="1" s="1"/>
  <c r="B51" i="5"/>
  <c r="B52" i="6"/>
  <c r="J69" i="1" s="1"/>
  <c r="K69" i="1" s="1"/>
  <c r="B46" i="6"/>
  <c r="J63" i="1" s="1"/>
  <c r="K63" i="1" s="1"/>
  <c r="B45" i="5"/>
  <c r="B43" i="5"/>
  <c r="B44" i="6"/>
  <c r="J61" i="1" s="1"/>
  <c r="K61" i="1" s="1"/>
  <c r="B35" i="6"/>
  <c r="J52" i="1" s="1"/>
  <c r="K52" i="1" s="1"/>
  <c r="B34" i="5"/>
  <c r="B33" i="5"/>
  <c r="B34" i="6"/>
  <c r="J51" i="1" s="1"/>
  <c r="K51" i="1" s="1"/>
  <c r="B32" i="5"/>
  <c r="B33" i="6"/>
  <c r="J50" i="1" s="1"/>
  <c r="K50" i="1" s="1"/>
  <c r="B32" i="6"/>
  <c r="J49" i="1" s="1"/>
  <c r="K49" i="1" s="1"/>
  <c r="B31" i="5"/>
  <c r="B30" i="5"/>
  <c r="B31" i="6"/>
  <c r="J48" i="1" s="1"/>
  <c r="K48" i="1" s="1"/>
  <c r="B13" i="5"/>
  <c r="B13" i="6"/>
  <c r="J30" i="1" s="1"/>
  <c r="K30" i="1" s="1"/>
  <c r="B7" i="6"/>
  <c r="J24" i="1" s="1"/>
  <c r="K24" i="1" s="1"/>
  <c r="B7" i="5"/>
  <c r="B68" i="6"/>
  <c r="J85" i="1" s="1"/>
  <c r="K85" i="1" s="1"/>
  <c r="B67" i="5"/>
  <c r="B69" i="6"/>
  <c r="J86" i="1" s="1"/>
  <c r="K86" i="1" s="1"/>
  <c r="B68" i="5"/>
  <c r="B27" i="5"/>
  <c r="B28" i="6"/>
  <c r="J45" i="1" s="1"/>
  <c r="K45" i="1" s="1"/>
  <c r="B28" i="5"/>
  <c r="B29" i="6"/>
  <c r="J46" i="1" s="1"/>
  <c r="K46" i="1" s="1"/>
  <c r="B24" i="5"/>
  <c r="B25" i="6"/>
  <c r="J42" i="1" s="1"/>
  <c r="K42" i="1" s="1"/>
  <c r="B25" i="5"/>
  <c r="B26" i="6"/>
  <c r="J43" i="1" s="1"/>
  <c r="K43" i="1" s="1"/>
  <c r="B58" i="6"/>
  <c r="J75" i="1" s="1"/>
  <c r="K75" i="1" s="1"/>
  <c r="I57" i="1"/>
  <c r="H99" i="1"/>
  <c r="H93" i="1" s="1"/>
  <c r="B49" i="5"/>
  <c r="B57" i="5"/>
  <c r="B50" i="6"/>
  <c r="J67" i="1" s="1"/>
  <c r="K67" i="1" s="1"/>
  <c r="EE40" i="6" l="1"/>
  <c r="ED40" i="6"/>
  <c r="DU40" i="6"/>
  <c r="DY40" i="6"/>
  <c r="DW40" i="6"/>
  <c r="DZ40" i="6"/>
  <c r="EB40" i="6"/>
  <c r="DS40" i="6"/>
  <c r="EC40" i="6"/>
  <c r="DT40" i="6"/>
  <c r="EA40" i="6"/>
  <c r="DX40" i="6"/>
  <c r="DV40" i="6"/>
  <c r="K37" i="1"/>
  <c r="J38" i="1"/>
  <c r="K38" i="1" s="1"/>
  <c r="DR40" i="6"/>
  <c r="DQ40" i="6"/>
  <c r="DM40" i="6"/>
  <c r="DP40" i="6"/>
  <c r="DO40" i="6"/>
  <c r="DK40" i="6"/>
  <c r="DN40" i="6"/>
  <c r="DL40" i="6"/>
  <c r="DJ40" i="6"/>
  <c r="DG40" i="6"/>
  <c r="DH40" i="6"/>
  <c r="DI40" i="6"/>
  <c r="C39" i="5"/>
  <c r="BY40" i="6"/>
  <c r="BW40" i="6"/>
  <c r="W40" i="6"/>
  <c r="CF40" i="6"/>
  <c r="BQ40" i="6"/>
  <c r="CP40" i="6"/>
  <c r="S40" i="6"/>
  <c r="CK40" i="6"/>
  <c r="X40" i="6"/>
  <c r="BM40" i="6"/>
  <c r="L39" i="5"/>
  <c r="CA40" i="6"/>
  <c r="Z40" i="6"/>
  <c r="AT40" i="6"/>
  <c r="R39" i="5"/>
  <c r="AA39" i="5"/>
  <c r="I40" i="6"/>
  <c r="CX40" i="6"/>
  <c r="CG40" i="6"/>
  <c r="BB40" i="6"/>
  <c r="G39" i="5"/>
  <c r="AP40" i="6"/>
  <c r="BJ40" i="6"/>
  <c r="E39" i="5"/>
  <c r="BL40" i="6"/>
  <c r="BT40" i="6"/>
  <c r="I99" i="1"/>
  <c r="I93" i="1" s="1"/>
  <c r="AQ40" i="6"/>
  <c r="M39" i="5"/>
  <c r="Z39" i="5"/>
  <c r="AA40" i="6"/>
  <c r="BP40" i="6"/>
  <c r="BN40" i="6"/>
  <c r="S39" i="5"/>
  <c r="R40" i="6"/>
  <c r="Y39" i="5"/>
  <c r="CQ40" i="6"/>
  <c r="CE40" i="6"/>
  <c r="AG40" i="6"/>
  <c r="AS40" i="6"/>
  <c r="P40" i="6"/>
  <c r="AM40" i="6"/>
  <c r="J40" i="6"/>
  <c r="M40" i="6"/>
  <c r="CV40" i="6"/>
  <c r="AL40" i="6"/>
  <c r="O40" i="6"/>
  <c r="AU40" i="6"/>
  <c r="CS40" i="6"/>
  <c r="BV40" i="6"/>
  <c r="AK40" i="6"/>
  <c r="BF40" i="6"/>
  <c r="P39" i="5"/>
  <c r="F39" i="5"/>
  <c r="G40" i="6"/>
  <c r="T40" i="6"/>
  <c r="AV40" i="6"/>
  <c r="AW40" i="6"/>
  <c r="BS40" i="6"/>
  <c r="CY40" i="6"/>
  <c r="AX40" i="6"/>
  <c r="AJ40" i="6"/>
  <c r="Y40" i="6"/>
  <c r="E40" i="6"/>
  <c r="DA40" i="6"/>
  <c r="K39" i="5"/>
  <c r="CR40" i="6"/>
  <c r="Q40" i="6"/>
  <c r="C40" i="6"/>
  <c r="U39" i="5"/>
  <c r="CU40" i="6"/>
  <c r="BZ40" i="6"/>
  <c r="BX40" i="6"/>
  <c r="CJ40" i="6"/>
  <c r="AC40" i="6"/>
  <c r="BD40" i="6"/>
  <c r="CL40" i="6"/>
  <c r="CW40" i="6"/>
  <c r="AR40" i="6"/>
  <c r="CN40" i="6"/>
  <c r="F40" i="6"/>
  <c r="DF40" i="6"/>
  <c r="CD40" i="6"/>
  <c r="L40" i="6"/>
  <c r="D40" i="6"/>
  <c r="AD39" i="5"/>
  <c r="K40" i="6"/>
  <c r="AB40" i="6"/>
  <c r="CM40" i="6"/>
  <c r="AD40" i="6"/>
  <c r="CH40" i="6"/>
  <c r="CB40" i="6"/>
  <c r="CO40" i="6"/>
  <c r="AE40" i="6"/>
  <c r="DE40" i="6"/>
  <c r="AZ40" i="6"/>
  <c r="T39" i="5"/>
  <c r="BU40" i="6"/>
  <c r="DC40" i="6"/>
  <c r="CI40" i="6"/>
  <c r="O39" i="5"/>
  <c r="D39" i="5"/>
  <c r="W39" i="5"/>
  <c r="H39" i="5"/>
  <c r="DB40" i="6"/>
  <c r="AC39" i="5"/>
  <c r="AI40" i="6"/>
  <c r="Q39" i="5"/>
  <c r="I39" i="5"/>
  <c r="BA40" i="6"/>
  <c r="AH40" i="6"/>
  <c r="BG40" i="6"/>
  <c r="U40" i="6"/>
  <c r="CC40" i="6"/>
  <c r="AN40" i="6"/>
  <c r="AY40" i="6"/>
  <c r="AB39" i="5"/>
  <c r="V39" i="5"/>
  <c r="DD40" i="6"/>
  <c r="AO40" i="6"/>
  <c r="X39" i="5"/>
  <c r="V40" i="6"/>
  <c r="AF40" i="6"/>
  <c r="J39" i="5"/>
  <c r="N39" i="5"/>
  <c r="BK40" i="6"/>
  <c r="CZ40" i="6"/>
  <c r="BO40" i="6"/>
  <c r="BC40" i="6"/>
  <c r="BH40" i="6"/>
  <c r="N40" i="6"/>
  <c r="BI40" i="6"/>
  <c r="BR40" i="6"/>
  <c r="BE40" i="6"/>
  <c r="CT40" i="6"/>
  <c r="H40" i="6"/>
  <c r="B40" i="6" l="1"/>
  <c r="J57" i="1" s="1"/>
  <c r="B39" i="5"/>
  <c r="J99" i="1" l="1"/>
  <c r="J93" i="1" s="1"/>
  <c r="K57" i="1"/>
  <c r="L99" i="1" s="1"/>
  <c r="K93" i="1" s="1"/>
  <c r="K94" i="1" s="1"/>
  <c r="K98" i="1" l="1"/>
  <c r="K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ambambrick</author>
    <author>jpmutch</author>
  </authors>
  <commentList>
    <comment ref="A25" authorId="0" shapeId="0" xr:uid="{00000000-0006-0000-0000-000001000000}">
      <text>
        <r>
          <rPr>
            <b/>
            <sz val="9"/>
            <color indexed="81"/>
            <rFont val="Tahoma"/>
            <family val="2"/>
          </rPr>
          <t xml:space="preserve">ambambrick:
</t>
        </r>
        <r>
          <rPr>
            <sz val="9"/>
            <color indexed="81"/>
            <rFont val="Tahoma"/>
            <family val="2"/>
          </rPr>
          <t xml:space="preserve">Only use this line for travel by a special diesel truck in Alberta from May 30 to June 30, 2019
</t>
        </r>
      </text>
    </comment>
    <comment ref="A27" authorId="0" shapeId="0" xr:uid="{00000000-0006-0000-0000-000002000000}">
      <text>
        <r>
          <rPr>
            <b/>
            <sz val="9"/>
            <color indexed="81"/>
            <rFont val="Tahoma"/>
            <family val="2"/>
          </rPr>
          <t>ambambrick:</t>
        </r>
        <r>
          <rPr>
            <sz val="9"/>
            <color indexed="81"/>
            <rFont val="Tahoma"/>
            <family val="2"/>
          </rPr>
          <t xml:space="preserve">
Only use this line for travel by a special diesel truck in Alabama from Sept 1 to Sept 30, 2019
</t>
        </r>
      </text>
    </comment>
    <comment ref="A32" authorId="1" shapeId="0" xr:uid="{00000000-0006-0000-0000-000003000000}">
      <text>
        <r>
          <rPr>
            <b/>
            <sz val="9"/>
            <color indexed="81"/>
            <rFont val="Tahoma"/>
            <family val="2"/>
          </rPr>
          <t>jpmutch:</t>
        </r>
        <r>
          <rPr>
            <sz val="9"/>
            <color indexed="81"/>
            <rFont val="Tahoma"/>
            <family val="2"/>
          </rPr>
          <t xml:space="preserve">
Only use this line for travel by a special diesel truck in California from Nov 1 to Dec 31, 2017</t>
        </r>
      </text>
    </comment>
    <comment ref="A63" authorId="1" shapeId="0" xr:uid="{00000000-0006-0000-0000-000004000000}">
      <text>
        <r>
          <rPr>
            <b/>
            <sz val="9"/>
            <color indexed="81"/>
            <rFont val="Tahoma"/>
            <family val="2"/>
          </rPr>
          <t>jpmutch:</t>
        </r>
        <r>
          <rPr>
            <sz val="9"/>
            <color indexed="81"/>
            <rFont val="Tahoma"/>
            <family val="2"/>
          </rPr>
          <t xml:space="preserve">
For Q2-2022:
Record travel and fuel purchases in NL from April 1 to April 30, 2022
For Q4-2020 - Use this row to record travel and fuel purchases in Newfoundland and Labrador from October 1, 2020 to November 6, 2020. </t>
        </r>
      </text>
    </comment>
    <comment ref="A64" authorId="1" shapeId="0" xr:uid="{00000000-0006-0000-0000-000005000000}">
      <text>
        <r>
          <rPr>
            <b/>
            <sz val="9"/>
            <color indexed="81"/>
            <rFont val="Tahoma"/>
            <family val="2"/>
          </rPr>
          <t>jpmutch:</t>
        </r>
        <r>
          <rPr>
            <sz val="9"/>
            <color indexed="81"/>
            <rFont val="Tahoma"/>
            <family val="2"/>
          </rPr>
          <t xml:space="preserve">
For Q2-2022 - Use this line to record travel and fuel purchases in NL from May 1 to June 1, 2022
For Q4-2020 - Use this line to record travel and fuel purchases in Newfoundland and Labrador from November 7, 2020 to December 31, 2020.</t>
        </r>
      </text>
    </comment>
    <comment ref="A65" authorId="1" shapeId="0" xr:uid="{57492C22-4674-4A8D-9737-474D76A9C0AE}">
      <text>
        <r>
          <rPr>
            <b/>
            <sz val="9"/>
            <color indexed="81"/>
            <rFont val="Tahoma"/>
            <family val="2"/>
          </rPr>
          <t>jpmutch:</t>
        </r>
        <r>
          <rPr>
            <sz val="9"/>
            <color indexed="81"/>
            <rFont val="Tahoma"/>
            <family val="2"/>
          </rPr>
          <t xml:space="preserve">
For Q2-2022 - Use this line to record travel and fuel purchases in NL from June 2 to June 30, 2022
For Q4-2020 - Use this line to record travel and fuel purchases in Newfoundland and Labrador from November 7, 2020 to December 31, 2020.</t>
        </r>
      </text>
    </comment>
    <comment ref="A75" authorId="1" shapeId="0" xr:uid="{E45549D3-FA15-4D52-A4D8-66F80AFC47F4}">
      <text>
        <r>
          <rPr>
            <b/>
            <sz val="9"/>
            <color indexed="81"/>
            <rFont val="Tahoma"/>
            <family val="2"/>
          </rPr>
          <t>jpmutch:</t>
        </r>
        <r>
          <rPr>
            <sz val="9"/>
            <color indexed="81"/>
            <rFont val="Tahoma"/>
            <family val="2"/>
          </rPr>
          <t xml:space="preserve">
For Q2-2022: Use this line to record travel and fuel purchases in PE from April 1 to May 8, 2022</t>
        </r>
      </text>
    </comment>
    <comment ref="A76" authorId="1" shapeId="0" xr:uid="{B8DC4DAE-05EB-47CA-986B-70224A755397}">
      <text>
        <r>
          <rPr>
            <b/>
            <sz val="9"/>
            <color indexed="81"/>
            <rFont val="Tahoma"/>
            <family val="2"/>
          </rPr>
          <t>jpmutch:</t>
        </r>
        <r>
          <rPr>
            <sz val="9"/>
            <color indexed="81"/>
            <rFont val="Tahoma"/>
            <family val="2"/>
          </rPr>
          <t xml:space="preserve">
For Q2-2022: Use this line to record travel and fuel purchases in PE from May 9 to June 30, 2022</t>
        </r>
      </text>
    </comment>
  </commentList>
</comments>
</file>

<file path=xl/sharedStrings.xml><?xml version="1.0" encoding="utf-8"?>
<sst xmlns="http://schemas.openxmlformats.org/spreadsheetml/2006/main" count="743" uniqueCount="209">
  <si>
    <t>Q4 - 2016</t>
  </si>
  <si>
    <t>Q3 - 2016</t>
  </si>
  <si>
    <t>Q2 - 2016</t>
  </si>
  <si>
    <t>Q1 - 2016</t>
  </si>
  <si>
    <t>Q4 - 2015</t>
  </si>
  <si>
    <t>Q3 - 2015</t>
  </si>
  <si>
    <t>Q2 - 2015</t>
  </si>
  <si>
    <t>Q1 - 2015</t>
  </si>
  <si>
    <t>Q4 - 2014</t>
  </si>
  <si>
    <t>Q3 - 2014</t>
  </si>
  <si>
    <t>Q2 - 2014</t>
  </si>
  <si>
    <t>Q1 - 2014</t>
  </si>
  <si>
    <t>Gasoline</t>
  </si>
  <si>
    <t>AB</t>
  </si>
  <si>
    <t>AL</t>
  </si>
  <si>
    <t>AR</t>
  </si>
  <si>
    <t>BC</t>
  </si>
  <si>
    <t>CA</t>
  </si>
  <si>
    <t>AZ</t>
  </si>
  <si>
    <t>Interest</t>
  </si>
  <si>
    <t>Exchange</t>
  </si>
  <si>
    <t>Fuel Type</t>
  </si>
  <si>
    <t>Interest and Exchange Rates</t>
  </si>
  <si>
    <t>Admin</t>
  </si>
  <si>
    <t>Q1 - 2017</t>
  </si>
  <si>
    <t>Q2 - 2017</t>
  </si>
  <si>
    <t>Quarters</t>
  </si>
  <si>
    <t>CO</t>
  </si>
  <si>
    <t>CT</t>
  </si>
  <si>
    <t>DE</t>
  </si>
  <si>
    <t>FL</t>
  </si>
  <si>
    <t>GA</t>
  </si>
  <si>
    <t>IA</t>
  </si>
  <si>
    <t>ID</t>
  </si>
  <si>
    <t>IL</t>
  </si>
  <si>
    <t>IN</t>
  </si>
  <si>
    <t>IN/SUR</t>
  </si>
  <si>
    <t>KS</t>
  </si>
  <si>
    <t>KY</t>
  </si>
  <si>
    <t>KY/SUR</t>
  </si>
  <si>
    <t>LA</t>
  </si>
  <si>
    <t>MA</t>
  </si>
  <si>
    <t>MB</t>
  </si>
  <si>
    <t>MD</t>
  </si>
  <si>
    <t>ME</t>
  </si>
  <si>
    <t>MI</t>
  </si>
  <si>
    <t>MN</t>
  </si>
  <si>
    <t>MO</t>
  </si>
  <si>
    <t>MS</t>
  </si>
  <si>
    <t>MT</t>
  </si>
  <si>
    <t>NB</t>
  </si>
  <si>
    <t>NC</t>
  </si>
  <si>
    <t>ND</t>
  </si>
  <si>
    <t>NE</t>
  </si>
  <si>
    <t>NH</t>
  </si>
  <si>
    <t>NJ</t>
  </si>
  <si>
    <t>NM</t>
  </si>
  <si>
    <t>NS</t>
  </si>
  <si>
    <t>NV</t>
  </si>
  <si>
    <t>NY</t>
  </si>
  <si>
    <t>OH</t>
  </si>
  <si>
    <t>OK</t>
  </si>
  <si>
    <t>ON</t>
  </si>
  <si>
    <t>OR</t>
  </si>
  <si>
    <t>PA</t>
  </si>
  <si>
    <t>QC</t>
  </si>
  <si>
    <t>RI</t>
  </si>
  <si>
    <t>SC</t>
  </si>
  <si>
    <t>SD</t>
  </si>
  <si>
    <t>SK</t>
  </si>
  <si>
    <t>TN</t>
  </si>
  <si>
    <t>TX</t>
  </si>
  <si>
    <t>UT</t>
  </si>
  <si>
    <t>VA</t>
  </si>
  <si>
    <t>VA/SUR</t>
  </si>
  <si>
    <t>VT</t>
  </si>
  <si>
    <t>WA</t>
  </si>
  <si>
    <t>WI</t>
  </si>
  <si>
    <t>WV</t>
  </si>
  <si>
    <t>WY</t>
  </si>
  <si>
    <t>OTHER</t>
  </si>
  <si>
    <t>Jurisdiction</t>
  </si>
  <si>
    <t>Tax Rate</t>
  </si>
  <si>
    <t>Total KMs</t>
  </si>
  <si>
    <t>Total Taxable KMs</t>
  </si>
  <si>
    <t>Tax Paid Litres Purchased</t>
  </si>
  <si>
    <t>Interest Due</t>
  </si>
  <si>
    <t>Juris-diction</t>
  </si>
  <si>
    <t>Totals</t>
  </si>
  <si>
    <t>Total Fuel Consumed in All Jurisdictions:</t>
  </si>
  <si>
    <t>Total KMs Travelled in All Jurisdictions</t>
  </si>
  <si>
    <t>(A)</t>
  </si>
  <si>
    <t>(B)</t>
  </si>
  <si>
    <t>(C)</t>
  </si>
  <si>
    <t>Amended Report:</t>
  </si>
  <si>
    <t>Account No.:</t>
  </si>
  <si>
    <t>Fuel Type:</t>
  </si>
  <si>
    <t>Name and Address:</t>
  </si>
  <si>
    <t>International Fuel Tax Agreement</t>
  </si>
  <si>
    <t>(IFTA) Quarterly Tax Report</t>
  </si>
  <si>
    <t>(Pursuant to the Gasoline Tax Act R.S.P.E.I. 1988)</t>
  </si>
  <si>
    <t>Select the Quarter for this report</t>
  </si>
  <si>
    <t>Kilometers Per Litre (Line A / Line B, to 2 decimal places)</t>
  </si>
  <si>
    <t>(12) Penalty (Greater 10% or $50.00)</t>
  </si>
  <si>
    <t>(11) Total Fuel Tax</t>
  </si>
  <si>
    <t>(13) Balance due from Previous Quarter</t>
  </si>
  <si>
    <t>(14) Total Due</t>
  </si>
  <si>
    <t>(15) or Credit/Refund (circle for Refund)</t>
  </si>
  <si>
    <t>To Line B</t>
  </si>
  <si>
    <t>To Line A</t>
  </si>
  <si>
    <t>This report due:</t>
  </si>
  <si>
    <t>Make cheque payable to the Minister of Finance (Prince Edward Island)</t>
  </si>
  <si>
    <t>Monthly interest rate:</t>
  </si>
  <si>
    <t>Metric Conversion:</t>
  </si>
  <si>
    <t>One Gallon = 3.785 Litres</t>
  </si>
  <si>
    <t>One Mile = 1.6093 Kilometers</t>
  </si>
  <si>
    <t>Information on Tax rates for other fuel types and any footnotes can be found at the following website:  www.iftach.org</t>
  </si>
  <si>
    <t>I certify that this report is true, correct and complete to the best of my knowledge.</t>
  </si>
  <si>
    <t>Signature</t>
  </si>
  <si>
    <t>Date</t>
  </si>
  <si>
    <t>Title</t>
  </si>
  <si>
    <t>Phone</t>
  </si>
  <si>
    <t>Mail return with remittance to Taxation and Property Records, Department of Finance, PO Box 1330, Charlottetown, PE, C1A 7N1, or</t>
  </si>
  <si>
    <t>Please Note:</t>
  </si>
  <si>
    <t>Should any discrepancy arise between this</t>
  </si>
  <si>
    <t>form and the IFTA billing notice provided</t>
  </si>
  <si>
    <t>by the Department of Finance, the amounts</t>
  </si>
  <si>
    <t>indicated in the IFTA billing notice shall prevail.</t>
  </si>
  <si>
    <t xml:space="preserve">  Exchange Rate:</t>
  </si>
  <si>
    <t xml:space="preserve">  One Litre = 0.2642 Gallons</t>
  </si>
  <si>
    <t xml:space="preserve">  One Kilometer = 0.62137 Miles</t>
  </si>
  <si>
    <t>Quarterly Gasoline Tax Rates</t>
  </si>
  <si>
    <t>Quarterly Special Diesel Tax Rates</t>
  </si>
  <si>
    <t>Totals - Hidden</t>
  </si>
  <si>
    <t>Current Date</t>
  </si>
  <si>
    <t>Starting Date of Form</t>
  </si>
  <si>
    <t>Starting Interest from Month</t>
  </si>
  <si>
    <t>Starting Month</t>
  </si>
  <si>
    <t>Months of Interest</t>
  </si>
  <si>
    <t>Current Month Number</t>
  </si>
  <si>
    <t>Total Interest</t>
  </si>
  <si>
    <t>Month #</t>
  </si>
  <si>
    <t>Column #</t>
  </si>
  <si>
    <t>Enter the Date of submission</t>
  </si>
  <si>
    <t>Q3 - 2017</t>
  </si>
  <si>
    <t>Q4 - 2017</t>
  </si>
  <si>
    <t>Q1 - 2018</t>
  </si>
  <si>
    <t>Q2 - 2018</t>
  </si>
  <si>
    <t>Q3 - 2018</t>
  </si>
  <si>
    <t>Q4 - 2018</t>
  </si>
  <si>
    <t>Q1 - 2019</t>
  </si>
  <si>
    <t>Q2 - 2019</t>
  </si>
  <si>
    <t>Q3 - 2019</t>
  </si>
  <si>
    <t>Q4 - 2019</t>
  </si>
  <si>
    <t xml:space="preserve"> </t>
  </si>
  <si>
    <t>Special_Diesel</t>
  </si>
  <si>
    <t>deliver to 95 Rochford Street, Shaw Building, 1st Floor, Charlottetown, or to any Access PEI Centre.  For more information call 902-368-4070,</t>
  </si>
  <si>
    <t>fax (902) 368-6164, E-mail: taxandland@gov.pe.ca, or visit our web site at www.princeedwardisland.ca.</t>
  </si>
  <si>
    <t>*CA1</t>
  </si>
  <si>
    <t>CA1</t>
  </si>
  <si>
    <t>*NL1</t>
  </si>
  <si>
    <t>AB1</t>
  </si>
  <si>
    <t>AL1</t>
  </si>
  <si>
    <t>Q1 - 2020</t>
  </si>
  <si>
    <t>Q2 - 2020</t>
  </si>
  <si>
    <t>Q3 - 2020</t>
  </si>
  <si>
    <t>Q4 - 2020</t>
  </si>
  <si>
    <t>Q1 - 2021</t>
  </si>
  <si>
    <t>Q2 - 2021</t>
  </si>
  <si>
    <t>Q3 - 2021</t>
  </si>
  <si>
    <t>Q4 - 2021</t>
  </si>
  <si>
    <t>*AB1</t>
  </si>
  <si>
    <t>*AL1</t>
  </si>
  <si>
    <t>jpm</t>
  </si>
  <si>
    <t>Q1 - 2022</t>
  </si>
  <si>
    <t>Q2 - 2022</t>
  </si>
  <si>
    <t>Q3 - 2022</t>
  </si>
  <si>
    <t>Q4 - 2022</t>
  </si>
  <si>
    <t>*PE1</t>
  </si>
  <si>
    <t>*NL2</t>
  </si>
  <si>
    <t>*PE2</t>
  </si>
  <si>
    <t>*NL3</t>
  </si>
  <si>
    <t>Taxable Litres        (Col 4/C)</t>
  </si>
  <si>
    <t>Total Litres Purchased</t>
  </si>
  <si>
    <t>Tax Due     (Col 8 x Col 2)</t>
  </si>
  <si>
    <t>Total Due
(Col 9 + Col 10)</t>
  </si>
  <si>
    <t>Q1 - 2023</t>
  </si>
  <si>
    <t>Q2 - 2023</t>
  </si>
  <si>
    <t>Q3 - 2023</t>
  </si>
  <si>
    <t>Q4 - 2023</t>
  </si>
  <si>
    <t>FL_1</t>
  </si>
  <si>
    <t>Isolated Jurisdiction</t>
  </si>
  <si>
    <t>Expected Touches</t>
  </si>
  <si>
    <t>Touch 8</t>
  </si>
  <si>
    <t>Touch 7</t>
  </si>
  <si>
    <t>Touch 6</t>
  </si>
  <si>
    <t>Touch 5</t>
  </si>
  <si>
    <t>Touch 4</t>
  </si>
  <si>
    <t>Touch 3</t>
  </si>
  <si>
    <t>Touch 2</t>
  </si>
  <si>
    <t>Touch 1</t>
  </si>
  <si>
    <t>Location Marker</t>
  </si>
  <si>
    <t>Length</t>
  </si>
  <si>
    <t>June 9/2023</t>
  </si>
  <si>
    <t>Net Taxable Litres          (Col 5 - Col 7)</t>
  </si>
  <si>
    <t>Q1 - 2024</t>
  </si>
  <si>
    <t>Q2 - 2024</t>
  </si>
  <si>
    <t>Q3 - 2024</t>
  </si>
  <si>
    <t>Q4 - 2024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</si>
</sst>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0"/>
    <numFmt numFmtId="165" formatCode="&quot;$&quot;#,##0.00"/>
    <numFmt numFmtId="166" formatCode="[$-409]d\-mmm\-yy;@"/>
    <numFmt numFmtId="167" formatCode="_(* #,##0_);_(* \(#,##0\);_(* &quot;-&quot;??_);_(@_)"/>
    <numFmt numFmtId="168" formatCode="[$-409]mmmm\ d\,\ yy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1"/>
      <color rgb="FFFF0000"/>
      <name val="Calibri"/>
      <family val="2"/>
      <scheme val="minor"/>
    </font>
    <font>
      <b/>
      <sz val="9"/>
      <color theme="1"/>
      <name val="Times New Roman Bold"/>
      <family val="1"/>
    </font>
    <font>
      <sz val="9"/>
      <color theme="0"/>
      <name val="Calibri"/>
      <family val="2"/>
      <scheme val="minor"/>
    </font>
    <font>
      <b/>
      <sz val="9"/>
      <color theme="0"/>
      <name val="Calibri"/>
      <family val="2"/>
      <scheme val="minor"/>
    </font>
    <font>
      <sz val="11"/>
      <color theme="2"/>
      <name val="Calibri"/>
      <family val="2"/>
      <scheme val="minor"/>
    </font>
    <font>
      <sz val="9"/>
      <color indexed="81"/>
      <name val="Tahoma"/>
      <family val="2"/>
    </font>
    <font>
      <b/>
      <sz val="9"/>
      <color indexed="81"/>
      <name val="Tahoma"/>
      <family val="2"/>
    </font>
    <font>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3" fillId="0" borderId="0" xfId="0" applyFont="1"/>
    <xf numFmtId="0" fontId="0" fillId="0" borderId="1" xfId="0" applyBorder="1"/>
    <xf numFmtId="0" fontId="0" fillId="2" borderId="1" xfId="0" applyFill="1" applyBorder="1"/>
    <xf numFmtId="0" fontId="3"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4" fillId="0" borderId="0" xfId="0" applyFont="1"/>
    <xf numFmtId="49" fontId="5" fillId="0" borderId="0" xfId="0" applyNumberFormat="1" applyFont="1"/>
    <xf numFmtId="0" fontId="5" fillId="0" borderId="8" xfId="0" applyFont="1" applyBorder="1"/>
    <xf numFmtId="0" fontId="4" fillId="0" borderId="9" xfId="0" applyFont="1" applyBorder="1"/>
    <xf numFmtId="0" fontId="4" fillId="0" borderId="10" xfId="0" applyFont="1" applyBorder="1"/>
    <xf numFmtId="0" fontId="3" fillId="0" borderId="1" xfId="0" applyFont="1" applyBorder="1"/>
    <xf numFmtId="164" fontId="0" fillId="0" borderId="0" xfId="0" applyNumberFormat="1"/>
    <xf numFmtId="164" fontId="0" fillId="0" borderId="1" xfId="0" applyNumberFormat="1" applyBorder="1"/>
    <xf numFmtId="164" fontId="3" fillId="0" borderId="1" xfId="0" applyNumberFormat="1" applyFont="1" applyBorder="1"/>
    <xf numFmtId="164" fontId="0" fillId="2" borderId="1" xfId="0" applyNumberFormat="1" applyFill="1" applyBorder="1"/>
    <xf numFmtId="0" fontId="5" fillId="0" borderId="2" xfId="0" applyFont="1" applyBorder="1"/>
    <xf numFmtId="1" fontId="0" fillId="0" borderId="1" xfId="0" applyNumberFormat="1" applyBorder="1"/>
    <xf numFmtId="1" fontId="0" fillId="2" borderId="1" xfId="0" applyNumberFormat="1" applyFill="1" applyBorder="1"/>
    <xf numFmtId="165" fontId="0" fillId="0" borderId="1" xfId="0" applyNumberFormat="1" applyBorder="1"/>
    <xf numFmtId="165" fontId="0" fillId="2" borderId="1" xfId="0" applyNumberFormat="1" applyFill="1" applyBorder="1"/>
    <xf numFmtId="15" fontId="0" fillId="0" borderId="0" xfId="0" applyNumberFormat="1"/>
    <xf numFmtId="166" fontId="0" fillId="0" borderId="0" xfId="0" applyNumberFormat="1"/>
    <xf numFmtId="1" fontId="0" fillId="0" borderId="0" xfId="0" applyNumberFormat="1"/>
    <xf numFmtId="165" fontId="1" fillId="0" borderId="1" xfId="2" applyNumberFormat="1" applyFont="1" applyBorder="1"/>
    <xf numFmtId="165" fontId="1" fillId="2" borderId="1" xfId="2" applyNumberFormat="1" applyFont="1" applyFill="1" applyBorder="1"/>
    <xf numFmtId="0" fontId="3" fillId="2" borderId="1" xfId="0" applyFont="1" applyFill="1" applyBorder="1"/>
    <xf numFmtId="0" fontId="0" fillId="0" borderId="11" xfId="0" applyBorder="1"/>
    <xf numFmtId="0" fontId="3" fillId="2" borderId="12" xfId="0" applyFont="1" applyFill="1" applyBorder="1"/>
    <xf numFmtId="0" fontId="3" fillId="2" borderId="13" xfId="0" applyFont="1" applyFill="1" applyBorder="1"/>
    <xf numFmtId="0" fontId="0" fillId="2" borderId="13" xfId="0" applyFill="1" applyBorder="1"/>
    <xf numFmtId="0" fontId="0" fillId="0" borderId="13" xfId="0" applyBorder="1"/>
    <xf numFmtId="0" fontId="0" fillId="0" borderId="14" xfId="0" applyBorder="1"/>
    <xf numFmtId="0" fontId="3" fillId="2" borderId="15" xfId="0" applyFont="1" applyFill="1" applyBorder="1"/>
    <xf numFmtId="1" fontId="0" fillId="0" borderId="16" xfId="0" applyNumberFormat="1" applyBorder="1"/>
    <xf numFmtId="0" fontId="3" fillId="0" borderId="16" xfId="0" applyFont="1" applyBorder="1"/>
    <xf numFmtId="0" fontId="0" fillId="0" borderId="16" xfId="0" applyBorder="1"/>
    <xf numFmtId="0" fontId="3" fillId="2" borderId="17" xfId="0" applyFont="1" applyFill="1" applyBorder="1"/>
    <xf numFmtId="0" fontId="3" fillId="2" borderId="18" xfId="0" applyFont="1" applyFill="1" applyBorder="1"/>
    <xf numFmtId="0" fontId="0" fillId="2" borderId="18" xfId="0" applyFill="1" applyBorder="1"/>
    <xf numFmtId="0" fontId="0" fillId="0" borderId="18" xfId="0" applyBorder="1"/>
    <xf numFmtId="0" fontId="0" fillId="0" borderId="19" xfId="0" applyBorder="1"/>
    <xf numFmtId="165" fontId="0" fillId="0" borderId="0" xfId="0" applyNumberFormat="1"/>
    <xf numFmtId="165" fontId="3" fillId="0" borderId="1" xfId="0" applyNumberFormat="1" applyFont="1" applyBorder="1"/>
    <xf numFmtId="165" fontId="6" fillId="0" borderId="1" xfId="0" applyNumberFormat="1" applyFont="1" applyBorder="1"/>
    <xf numFmtId="0" fontId="2" fillId="0" borderId="0" xfId="0" applyFont="1"/>
    <xf numFmtId="1" fontId="2" fillId="0" borderId="0" xfId="0" applyNumberFormat="1" applyFont="1"/>
    <xf numFmtId="0" fontId="0" fillId="3" borderId="1" xfId="0" applyFill="1" applyBorder="1" applyProtection="1">
      <protection locked="0"/>
    </xf>
    <xf numFmtId="0" fontId="0" fillId="4" borderId="0" xfId="0" applyFill="1"/>
    <xf numFmtId="164" fontId="0" fillId="4" borderId="6" xfId="0" applyNumberFormat="1" applyFill="1" applyBorder="1" applyAlignment="1">
      <alignment horizontal="center"/>
    </xf>
    <xf numFmtId="165" fontId="3" fillId="3" borderId="1" xfId="0" applyNumberFormat="1" applyFont="1" applyFill="1" applyBorder="1" applyProtection="1">
      <protection locked="0"/>
    </xf>
    <xf numFmtId="167" fontId="4" fillId="0" borderId="1" xfId="1" applyNumberFormat="1" applyFont="1" applyBorder="1"/>
    <xf numFmtId="0" fontId="4" fillId="0" borderId="1" xfId="0" applyFont="1" applyBorder="1"/>
    <xf numFmtId="165" fontId="4" fillId="0" borderId="1" xfId="0" applyNumberFormat="1" applyFont="1" applyBorder="1"/>
    <xf numFmtId="165" fontId="4" fillId="0" borderId="1" xfId="2" applyNumberFormat="1" applyFont="1" applyBorder="1"/>
    <xf numFmtId="0" fontId="0" fillId="0" borderId="1" xfId="0" applyBorder="1" applyProtection="1">
      <protection locked="0"/>
    </xf>
    <xf numFmtId="0" fontId="7" fillId="0" borderId="0" xfId="0" applyFont="1"/>
    <xf numFmtId="165" fontId="4" fillId="0" borderId="0" xfId="0" applyNumberFormat="1" applyFont="1"/>
    <xf numFmtId="0" fontId="5" fillId="0" borderId="0" xfId="0" applyFont="1"/>
    <xf numFmtId="0" fontId="5" fillId="0" borderId="0" xfId="0" applyFont="1" applyAlignment="1">
      <alignment horizontal="center"/>
    </xf>
    <xf numFmtId="0" fontId="4" fillId="3" borderId="0" xfId="0" applyFont="1" applyFill="1" applyProtection="1">
      <protection locked="0"/>
    </xf>
    <xf numFmtId="0" fontId="8" fillId="0" borderId="0" xfId="0" applyFont="1"/>
    <xf numFmtId="0" fontId="4" fillId="0" borderId="0" xfId="0" applyFont="1" applyAlignment="1">
      <alignment horizontal="center"/>
    </xf>
    <xf numFmtId="166" fontId="4" fillId="0" borderId="0" xfId="0" applyNumberFormat="1" applyFont="1"/>
    <xf numFmtId="0" fontId="4" fillId="0" borderId="20" xfId="0" applyFont="1" applyBorder="1"/>
    <xf numFmtId="167" fontId="5" fillId="0" borderId="20" xfId="1" applyNumberFormat="1" applyFont="1" applyBorder="1"/>
    <xf numFmtId="0" fontId="4" fillId="0" borderId="21" xfId="0" applyFont="1" applyBorder="1" applyAlignment="1">
      <alignment horizontal="left"/>
    </xf>
    <xf numFmtId="2" fontId="5" fillId="0" borderId="20" xfId="0" applyNumberFormat="1" applyFont="1" applyBorder="1"/>
    <xf numFmtId="0" fontId="5" fillId="0" borderId="1" xfId="0" applyFont="1" applyBorder="1" applyAlignment="1">
      <alignment horizontal="center"/>
    </xf>
    <xf numFmtId="0" fontId="5" fillId="0" borderId="1" xfId="0" applyFont="1" applyBorder="1" applyAlignment="1">
      <alignment horizontal="center" wrapText="1"/>
    </xf>
    <xf numFmtId="0" fontId="5" fillId="0" borderId="0" xfId="0" applyFont="1" applyAlignment="1">
      <alignment horizontal="left"/>
    </xf>
    <xf numFmtId="0" fontId="0" fillId="0" borderId="0" xfId="0" applyAlignment="1">
      <alignment horizontal="center"/>
    </xf>
    <xf numFmtId="0" fontId="9" fillId="0" borderId="0" xfId="0" applyFont="1"/>
    <xf numFmtId="15" fontId="8" fillId="0" borderId="0" xfId="0" applyNumberFormat="1" applyFont="1"/>
    <xf numFmtId="0" fontId="3" fillId="0" borderId="0" xfId="0" applyFont="1" applyAlignment="1">
      <alignment horizontal="left"/>
    </xf>
    <xf numFmtId="1" fontId="10" fillId="0" borderId="0" xfId="0" applyNumberFormat="1" applyFont="1"/>
    <xf numFmtId="22" fontId="4" fillId="0" borderId="0" xfId="0" applyNumberFormat="1" applyFont="1" applyAlignment="1">
      <alignment horizontal="left" vertical="top"/>
    </xf>
    <xf numFmtId="2" fontId="0" fillId="0" borderId="1" xfId="0" applyNumberFormat="1" applyBorder="1"/>
    <xf numFmtId="164" fontId="0" fillId="0" borderId="18" xfId="0" applyNumberFormat="1" applyBorder="1"/>
    <xf numFmtId="164" fontId="0" fillId="2" borderId="18" xfId="0" applyNumberFormat="1" applyFill="1" applyBorder="1"/>
    <xf numFmtId="164" fontId="0" fillId="4" borderId="7" xfId="0" applyNumberFormat="1" applyFill="1" applyBorder="1" applyAlignment="1">
      <alignment horizontal="center"/>
    </xf>
    <xf numFmtId="0" fontId="13" fillId="0" borderId="0" xfId="0" applyFont="1" applyAlignment="1">
      <alignment horizontal="center"/>
    </xf>
    <xf numFmtId="22" fontId="4" fillId="0" borderId="0" xfId="0" applyNumberFormat="1" applyFont="1" applyAlignment="1">
      <alignment horizontal="left" vertical="top"/>
    </xf>
    <xf numFmtId="0" fontId="3" fillId="0" borderId="1" xfId="0" applyFont="1" applyBorder="1" applyAlignment="1">
      <alignment horizontal="center"/>
    </xf>
    <xf numFmtId="0" fontId="5" fillId="0" borderId="0" xfId="0" applyFont="1" applyAlignment="1">
      <alignment horizontal="left"/>
    </xf>
    <xf numFmtId="0" fontId="4" fillId="3" borderId="6" xfId="0" applyFont="1" applyFill="1" applyBorder="1" applyAlignment="1" applyProtection="1">
      <alignment horizontal="center"/>
      <protection locked="0"/>
    </xf>
    <xf numFmtId="0" fontId="4" fillId="3" borderId="20"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0" fillId="0" borderId="6" xfId="0" applyBorder="1" applyAlignment="1">
      <alignment horizontal="center"/>
    </xf>
    <xf numFmtId="0" fontId="3" fillId="0" borderId="3" xfId="0" applyFont="1" applyBorder="1" applyAlignment="1">
      <alignment horizontal="right"/>
    </xf>
    <xf numFmtId="0" fontId="3" fillId="0" borderId="0" xfId="0" applyFont="1" applyAlignment="1">
      <alignment horizontal="right"/>
    </xf>
    <xf numFmtId="168" fontId="3" fillId="0" borderId="6" xfId="0" applyNumberFormat="1" applyFont="1" applyBorder="1" applyAlignment="1">
      <alignment horizontal="center"/>
    </xf>
  </cellXfs>
  <cellStyles count="3">
    <cellStyle name="Comma" xfId="1" builtinId="3"/>
    <cellStyle name="Currency" xfId="2" builtinId="4"/>
    <cellStyle name="Normal" xfId="0" builtinId="0"/>
  </cellStyles>
  <dxfs count="3">
    <dxf>
      <fill>
        <patternFill>
          <bgColor rgb="FFFFFF00"/>
        </patternFill>
      </fill>
    </dxf>
    <dxf>
      <numFmt numFmtId="169" formatCode=";;;"/>
    </dxf>
    <dxf>
      <numFmt numFmtId="169"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485775</xdr:colOff>
      <xdr:row>3</xdr:row>
      <xdr:rowOff>133350</xdr:rowOff>
    </xdr:to>
    <xdr:pic>
      <xdr:nvPicPr>
        <xdr:cNvPr id="1078" name="Picture 1" descr="Taxation &amp; Prop Records_Wordmark.jpg">
          <a:extLst>
            <a:ext uri="{FF2B5EF4-FFF2-40B4-BE49-F238E27FC236}">
              <a16:creationId xmlns:a16="http://schemas.microsoft.com/office/drawing/2014/main" id="{00000000-0008-0000-0000-000036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28575"/>
          <a:ext cx="1552575" cy="581025"/>
        </a:xfrm>
        <a:prstGeom prst="rect">
          <a:avLst/>
        </a:prstGeom>
        <a:noFill/>
        <a:ln w="9525">
          <a:noFill/>
          <a:miter lim="800000"/>
          <a:headEnd/>
          <a:tailEnd/>
        </a:ln>
      </xdr:spPr>
    </xdr:pic>
    <xdr:clientData/>
  </xdr:twoCellAnchor>
  <xdr:twoCellAnchor>
    <xdr:from>
      <xdr:col>0</xdr:col>
      <xdr:colOff>7620</xdr:colOff>
      <xdr:row>4</xdr:row>
      <xdr:rowOff>0</xdr:rowOff>
    </xdr:from>
    <xdr:to>
      <xdr:col>3</xdr:col>
      <xdr:colOff>0</xdr:colOff>
      <xdr:row>11</xdr:row>
      <xdr:rowOff>53340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7620" y="640080"/>
          <a:ext cx="1958340" cy="1120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700" b="1">
              <a:solidFill>
                <a:sysClr val="windowText" lastClr="000000"/>
              </a:solidFill>
              <a:latin typeface="Arial" pitchFamily="34" charset="0"/>
              <a:cs typeface="Arial" pitchFamily="34" charset="0"/>
            </a:rPr>
            <a:t>Mail to:</a:t>
          </a:r>
        </a:p>
        <a:p>
          <a:pPr algn="l"/>
          <a:r>
            <a:rPr lang="en-US" sz="700">
              <a:solidFill>
                <a:sysClr val="windowText" lastClr="000000"/>
              </a:solidFill>
              <a:latin typeface="Arial" pitchFamily="34" charset="0"/>
              <a:cs typeface="Arial" pitchFamily="34" charset="0"/>
            </a:rPr>
            <a:t>Department</a:t>
          </a:r>
          <a:r>
            <a:rPr lang="en-US" sz="700" baseline="0">
              <a:solidFill>
                <a:sysClr val="windowText" lastClr="000000"/>
              </a:solidFill>
              <a:latin typeface="Arial" pitchFamily="34" charset="0"/>
              <a:cs typeface="Arial" pitchFamily="34" charset="0"/>
            </a:rPr>
            <a:t> of Finance</a:t>
          </a:r>
        </a:p>
        <a:p>
          <a:pPr algn="l"/>
          <a:r>
            <a:rPr lang="en-US" sz="700" baseline="0">
              <a:solidFill>
                <a:sysClr val="windowText" lastClr="000000"/>
              </a:solidFill>
              <a:latin typeface="Arial" pitchFamily="34" charset="0"/>
              <a:cs typeface="Arial" pitchFamily="34" charset="0"/>
            </a:rPr>
            <a:t>Taxation and Property Records</a:t>
          </a:r>
        </a:p>
        <a:p>
          <a:pPr algn="l"/>
          <a:r>
            <a:rPr lang="en-US" sz="700" baseline="0">
              <a:solidFill>
                <a:sysClr val="windowText" lastClr="000000"/>
              </a:solidFill>
              <a:latin typeface="Arial" pitchFamily="34" charset="0"/>
              <a:cs typeface="Arial" pitchFamily="34" charset="0"/>
            </a:rPr>
            <a:t>PO Box 1330, Charlottetown, PE C1A 7N1</a:t>
          </a:r>
        </a:p>
        <a:p>
          <a:pPr algn="l"/>
          <a:endParaRPr lang="en-US" sz="700" baseline="0">
            <a:solidFill>
              <a:sysClr val="windowText" lastClr="000000"/>
            </a:solidFill>
            <a:latin typeface="Arial" pitchFamily="34" charset="0"/>
            <a:cs typeface="Arial" pitchFamily="34" charset="0"/>
          </a:endParaRPr>
        </a:p>
        <a:p>
          <a:pPr algn="l"/>
          <a:r>
            <a:rPr lang="en-US" sz="700" b="1" baseline="0">
              <a:solidFill>
                <a:sysClr val="windowText" lastClr="000000"/>
              </a:solidFill>
              <a:latin typeface="Arial" pitchFamily="34" charset="0"/>
              <a:cs typeface="Arial" pitchFamily="34" charset="0"/>
            </a:rPr>
            <a:t>Deliver to:</a:t>
          </a:r>
        </a:p>
        <a:p>
          <a:pPr algn="l"/>
          <a:r>
            <a:rPr lang="en-US" sz="700" baseline="0">
              <a:solidFill>
                <a:sysClr val="windowText" lastClr="000000"/>
              </a:solidFill>
              <a:latin typeface="Arial" pitchFamily="34" charset="0"/>
              <a:cs typeface="Arial" pitchFamily="34" charset="0"/>
            </a:rPr>
            <a:t>95 Rochford Street</a:t>
          </a:r>
        </a:p>
        <a:p>
          <a:pPr algn="l"/>
          <a:r>
            <a:rPr lang="en-US" sz="700" baseline="0">
              <a:solidFill>
                <a:sysClr val="windowText" lastClr="000000"/>
              </a:solidFill>
              <a:latin typeface="Arial" pitchFamily="34" charset="0"/>
              <a:cs typeface="Arial" pitchFamily="34" charset="0"/>
            </a:rPr>
            <a:t>Shaw Building, 1st Floor, South</a:t>
          </a:r>
        </a:p>
        <a:p>
          <a:pPr algn="l"/>
          <a:r>
            <a:rPr lang="en-US" sz="700" baseline="0">
              <a:solidFill>
                <a:sysClr val="windowText" lastClr="000000"/>
              </a:solidFill>
              <a:latin typeface="Arial" pitchFamily="34" charset="0"/>
              <a:cs typeface="Arial" pitchFamily="34" charset="0"/>
            </a:rPr>
            <a:t>Charlottetown, PE  C1A 3T7</a:t>
          </a:r>
        </a:p>
        <a:p>
          <a:pPr algn="l"/>
          <a:r>
            <a:rPr lang="en-US" sz="700" baseline="0">
              <a:solidFill>
                <a:sysClr val="windowText" lastClr="000000"/>
              </a:solidFill>
              <a:latin typeface="Arial" pitchFamily="34" charset="0"/>
              <a:cs typeface="Arial" pitchFamily="34" charset="0"/>
            </a:rPr>
            <a:t>or: any Access PEI Centre</a:t>
          </a:r>
        </a:p>
      </xdr:txBody>
    </xdr:sp>
    <xdr:clientData/>
  </xdr:twoCellAnchor>
  <xdr:twoCellAnchor>
    <xdr:from>
      <xdr:col>2</xdr:col>
      <xdr:colOff>295275</xdr:colOff>
      <xdr:row>8</xdr:row>
      <xdr:rowOff>114299</xdr:rowOff>
    </xdr:from>
    <xdr:to>
      <xdr:col>4</xdr:col>
      <xdr:colOff>546735</xdr:colOff>
      <xdr:row>12</xdr:row>
      <xdr:rowOff>66674</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362075" y="1352549"/>
          <a:ext cx="172783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700" baseline="0">
              <a:solidFill>
                <a:sysClr val="windowText" lastClr="000000"/>
              </a:solidFill>
              <a:latin typeface="Arial" pitchFamily="34" charset="0"/>
              <a:cs typeface="Arial" pitchFamily="34" charset="0"/>
            </a:rPr>
            <a:t>Tel:  (902) 368 4070     Fax:  (902) 368 6164</a:t>
          </a:r>
        </a:p>
        <a:p>
          <a:pPr algn="l"/>
          <a:r>
            <a:rPr lang="en-US" sz="700" baseline="0">
              <a:solidFill>
                <a:sysClr val="windowText" lastClr="000000"/>
              </a:solidFill>
              <a:latin typeface="Arial" pitchFamily="34" charset="0"/>
              <a:cs typeface="Arial" pitchFamily="34" charset="0"/>
            </a:rPr>
            <a:t>Website: www.princeedwardisland.ca</a:t>
          </a:r>
        </a:p>
        <a:p>
          <a:pPr algn="l"/>
          <a:r>
            <a:rPr lang="en-US" sz="700" baseline="0">
              <a:solidFill>
                <a:sysClr val="windowText" lastClr="000000"/>
              </a:solidFill>
              <a:latin typeface="Arial" pitchFamily="34" charset="0"/>
              <a:cs typeface="Arial" pitchFamily="34" charset="0"/>
            </a:rPr>
            <a:t>Email:  taxandland@gov.pe.ca </a:t>
          </a:r>
          <a:endParaRPr lang="en-US" sz="700">
            <a:solidFill>
              <a:sysClr val="windowText" lastClr="000000"/>
            </a:solidFill>
            <a:latin typeface="Arial" pitchFamily="34" charset="0"/>
            <a:cs typeface="Arial" pitchFamily="34" charset="0"/>
          </a:endParaRPr>
        </a:p>
      </xdr:txBody>
    </xdr:sp>
    <xdr:clientData/>
  </xdr:twoCellAnchor>
  <xdr:twoCellAnchor>
    <xdr:from>
      <xdr:col>4</xdr:col>
      <xdr:colOff>521970</xdr:colOff>
      <xdr:row>4</xdr:row>
      <xdr:rowOff>0</xdr:rowOff>
    </xdr:from>
    <xdr:to>
      <xdr:col>10</xdr:col>
      <xdr:colOff>704850</xdr:colOff>
      <xdr:row>9</xdr:row>
      <xdr:rowOff>99060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3375660" y="640080"/>
          <a:ext cx="4526280" cy="861060"/>
        </a:xfrm>
        <a:prstGeom prst="rect">
          <a:avLst/>
        </a:prstGeom>
        <a:no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800" b="1" i="1">
              <a:solidFill>
                <a:sysClr val="windowText" lastClr="000000"/>
              </a:solidFill>
              <a:latin typeface="Arial" pitchFamily="34" charset="0"/>
              <a:cs typeface="Arial" pitchFamily="34" charset="0"/>
            </a:rPr>
            <a:t>Freedom of Information and Protection of Privacy</a:t>
          </a:r>
        </a:p>
        <a:p>
          <a:pPr algn="l"/>
          <a:endParaRPr lang="en-US" sz="400">
            <a:solidFill>
              <a:sysClr val="windowText" lastClr="000000"/>
            </a:solidFill>
            <a:latin typeface="Arial" pitchFamily="34" charset="0"/>
            <a:cs typeface="Arial" pitchFamily="34" charset="0"/>
          </a:endParaRPr>
        </a:p>
        <a:p>
          <a:pPr algn="l"/>
          <a:r>
            <a:rPr lang="en-US" sz="800">
              <a:solidFill>
                <a:sysClr val="windowText" lastClr="000000"/>
              </a:solidFill>
              <a:latin typeface="Arial" pitchFamily="34" charset="0"/>
              <a:cs typeface="Arial" pitchFamily="34" charset="0"/>
            </a:rPr>
            <a:t>Personal information on this form is collected</a:t>
          </a:r>
          <a:r>
            <a:rPr lang="en-US" sz="800" baseline="0">
              <a:solidFill>
                <a:sysClr val="windowText" lastClr="000000"/>
              </a:solidFill>
              <a:latin typeface="Arial" pitchFamily="34" charset="0"/>
              <a:cs typeface="Arial" pitchFamily="34" charset="0"/>
            </a:rPr>
            <a:t> under the authority of Section 31 (c) of the </a:t>
          </a:r>
          <a:r>
            <a:rPr lang="en-US" sz="800" i="1" baseline="0">
              <a:solidFill>
                <a:sysClr val="windowText" lastClr="000000"/>
              </a:solidFill>
              <a:latin typeface="Arial" pitchFamily="34" charset="0"/>
              <a:cs typeface="Arial" pitchFamily="34" charset="0"/>
            </a:rPr>
            <a:t>Freedom of Information and Protection of Privacy Act </a:t>
          </a:r>
          <a:r>
            <a:rPr lang="en-US" sz="800" baseline="0">
              <a:solidFill>
                <a:sysClr val="windowText" lastClr="000000"/>
              </a:solidFill>
              <a:latin typeface="Arial" pitchFamily="34" charset="0"/>
              <a:cs typeface="Arial" pitchFamily="34" charset="0"/>
            </a:rPr>
            <a:t>and will be used for the purposes of tax administration and enforcement.  Questions on the collection and use of this information can be directed to the Manager, Tax Administration and Compliance Services, PO Box 2000, Charlottetown, PE C1A 7N8  (902) 368-5137.</a:t>
          </a:r>
          <a:endParaRPr lang="en-US" sz="80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8"/>
  <sheetViews>
    <sheetView tabSelected="1" zoomScaleNormal="100" workbookViewId="0">
      <selection activeCell="C19" sqref="C19:D19"/>
    </sheetView>
  </sheetViews>
  <sheetFormatPr defaultColWidth="0" defaultRowHeight="15" x14ac:dyDescent="0.25"/>
  <cols>
    <col min="1" max="1" width="8.5703125" customWidth="1"/>
    <col min="2" max="2" width="7.42578125" customWidth="1"/>
    <col min="3" max="3" width="12.7109375" customWidth="1"/>
    <col min="4" max="4" width="9.42578125" customWidth="1"/>
    <col min="5" max="5" width="10.140625" customWidth="1"/>
    <col min="6" max="6" width="10.42578125" customWidth="1"/>
    <col min="7" max="7" width="12.5703125" customWidth="1"/>
    <col min="8" max="8" width="10.85546875" customWidth="1"/>
    <col min="9" max="10" width="10.7109375" customWidth="1"/>
    <col min="11" max="11" width="12" customWidth="1"/>
    <col min="12" max="12" width="9.5703125" hidden="1"/>
    <col min="13" max="16384" width="3.140625" hidden="1"/>
  </cols>
  <sheetData>
    <row r="1" spans="1:15" ht="13.15" customHeight="1" x14ac:dyDescent="0.25">
      <c r="F1" s="60"/>
      <c r="G1" s="60" t="s">
        <v>98</v>
      </c>
      <c r="J1" s="86">
        <f ca="1">+NOW()</f>
        <v>45545.379059606479</v>
      </c>
      <c r="K1" s="86"/>
    </row>
    <row r="2" spans="1:15" ht="13.15" customHeight="1" x14ac:dyDescent="0.25">
      <c r="F2" s="60"/>
      <c r="G2" s="60" t="s">
        <v>99</v>
      </c>
      <c r="J2" s="10" t="str">
        <f>IF(SUM('Excel Map'!M:M)&gt;0,"Check","")</f>
        <v/>
      </c>
      <c r="K2" s="80"/>
    </row>
    <row r="3" spans="1:15" s="10" customFormat="1" ht="12" x14ac:dyDescent="0.2">
      <c r="F3" s="60"/>
      <c r="G3" s="60" t="s">
        <v>100</v>
      </c>
      <c r="J3" s="65" t="s">
        <v>173</v>
      </c>
      <c r="O3" s="61"/>
    </row>
    <row r="4" spans="1:15" s="10" customFormat="1" ht="12" x14ac:dyDescent="0.2">
      <c r="F4" s="60"/>
      <c r="G4" s="60"/>
      <c r="O4" s="61"/>
    </row>
    <row r="5" spans="1:15" s="10" customFormat="1" ht="12" x14ac:dyDescent="0.2">
      <c r="F5" s="60"/>
      <c r="G5" s="60"/>
      <c r="O5" s="61"/>
    </row>
    <row r="6" spans="1:15" s="10" customFormat="1" ht="12" x14ac:dyDescent="0.2">
      <c r="A6" s="62"/>
    </row>
    <row r="7" spans="1:15" s="10" customFormat="1" ht="12" x14ac:dyDescent="0.2">
      <c r="A7" s="62"/>
    </row>
    <row r="8" spans="1:15" s="10" customFormat="1" ht="12" x14ac:dyDescent="0.2">
      <c r="A8" s="62"/>
    </row>
    <row r="9" spans="1:15" s="10" customFormat="1" ht="12" x14ac:dyDescent="0.2">
      <c r="A9" s="62"/>
    </row>
    <row r="10" spans="1:15" s="10" customFormat="1" ht="12" x14ac:dyDescent="0.2">
      <c r="A10" s="62"/>
    </row>
    <row r="11" spans="1:15" s="10" customFormat="1" ht="12" x14ac:dyDescent="0.2">
      <c r="A11" s="62"/>
    </row>
    <row r="12" spans="1:15" s="10" customFormat="1" ht="12" x14ac:dyDescent="0.2">
      <c r="A12" s="62"/>
    </row>
    <row r="13" spans="1:15" s="10" customFormat="1" ht="12" x14ac:dyDescent="0.2">
      <c r="A13" s="62" t="s">
        <v>97</v>
      </c>
      <c r="B13" s="63"/>
      <c r="H13" s="88" t="s">
        <v>101</v>
      </c>
      <c r="I13" s="88"/>
      <c r="J13" s="88"/>
      <c r="K13" s="74"/>
    </row>
    <row r="14" spans="1:15" s="10" customFormat="1" ht="12" x14ac:dyDescent="0.2">
      <c r="B14" s="89"/>
      <c r="C14" s="89"/>
      <c r="D14" s="89"/>
      <c r="E14" s="89"/>
      <c r="H14" s="64"/>
      <c r="I14" s="65" t="e">
        <f>+VLOOKUP(H14,Admin!$A$2:$D$50,3,FALSE)</f>
        <v>#N/A</v>
      </c>
      <c r="J14" s="65" t="e">
        <f>+VLOOKUP(H14,Admin!$A$2:$D$50,4,FALSE)</f>
        <v>#N/A</v>
      </c>
      <c r="K14" s="65"/>
    </row>
    <row r="15" spans="1:15" s="10" customFormat="1" ht="12" x14ac:dyDescent="0.2">
      <c r="B15" s="90"/>
      <c r="C15" s="90"/>
      <c r="D15" s="90"/>
      <c r="E15" s="90"/>
    </row>
    <row r="16" spans="1:15" s="10" customFormat="1" ht="12" x14ac:dyDescent="0.2">
      <c r="B16" s="90"/>
      <c r="C16" s="90"/>
      <c r="D16" s="90"/>
      <c r="E16" s="90"/>
      <c r="H16" s="76" t="s">
        <v>143</v>
      </c>
    </row>
    <row r="17" spans="1:14" s="10" customFormat="1" ht="8.4499999999999993" customHeight="1" x14ac:dyDescent="0.2">
      <c r="B17" s="66"/>
      <c r="C17" s="66"/>
      <c r="D17" s="66"/>
      <c r="E17" s="66"/>
      <c r="H17" s="77">
        <f ca="1">+NOW()</f>
        <v>45545.379059606479</v>
      </c>
      <c r="I17" s="67"/>
    </row>
    <row r="18" spans="1:14" s="10" customFormat="1" ht="12" x14ac:dyDescent="0.2">
      <c r="A18" s="10" t="s">
        <v>95</v>
      </c>
      <c r="C18" s="89"/>
      <c r="D18" s="89"/>
    </row>
    <row r="19" spans="1:14" s="10" customFormat="1" ht="12" x14ac:dyDescent="0.2">
      <c r="A19" s="10" t="s">
        <v>96</v>
      </c>
      <c r="C19" s="90"/>
      <c r="D19" s="91"/>
      <c r="E19" s="20" t="s">
        <v>90</v>
      </c>
      <c r="F19" s="68"/>
      <c r="G19" s="68"/>
      <c r="H19" s="68"/>
      <c r="I19" s="68"/>
      <c r="J19" s="69">
        <f>+C99</f>
        <v>0</v>
      </c>
      <c r="K19" s="70" t="s">
        <v>91</v>
      </c>
    </row>
    <row r="20" spans="1:14" s="10" customFormat="1" ht="12" x14ac:dyDescent="0.2">
      <c r="A20" s="10" t="s">
        <v>94</v>
      </c>
      <c r="C20" s="89"/>
      <c r="D20" s="91"/>
      <c r="E20" s="20" t="s">
        <v>89</v>
      </c>
      <c r="F20" s="68"/>
      <c r="G20" s="68"/>
      <c r="H20" s="68"/>
      <c r="I20" s="68"/>
      <c r="J20" s="69">
        <f>+F99</f>
        <v>0</v>
      </c>
      <c r="K20" s="70" t="s">
        <v>92</v>
      </c>
    </row>
    <row r="21" spans="1:14" s="10" customFormat="1" ht="12" x14ac:dyDescent="0.2">
      <c r="E21" s="20" t="s">
        <v>102</v>
      </c>
      <c r="F21" s="68"/>
      <c r="G21" s="68"/>
      <c r="H21" s="68"/>
      <c r="I21" s="68"/>
      <c r="J21" s="71">
        <f>IFERROR(+ROUND(J19/J20,2),0)</f>
        <v>0</v>
      </c>
      <c r="K21" s="70" t="s">
        <v>93</v>
      </c>
    </row>
    <row r="22" spans="1:14" s="10" customFormat="1" ht="12" x14ac:dyDescent="0.2">
      <c r="A22" s="72">
        <v>1</v>
      </c>
      <c r="B22" s="72">
        <v>2</v>
      </c>
      <c r="C22" s="72">
        <v>3</v>
      </c>
      <c r="D22" s="72">
        <v>4</v>
      </c>
      <c r="E22" s="72">
        <v>5</v>
      </c>
      <c r="F22" s="72">
        <v>6</v>
      </c>
      <c r="G22" s="72">
        <v>7</v>
      </c>
      <c r="H22" s="72">
        <v>8</v>
      </c>
      <c r="I22" s="72">
        <v>9</v>
      </c>
      <c r="J22" s="72">
        <v>10</v>
      </c>
      <c r="K22" s="72">
        <v>11</v>
      </c>
    </row>
    <row r="23" spans="1:14" s="10" customFormat="1" ht="36" x14ac:dyDescent="0.2">
      <c r="A23" s="73" t="s">
        <v>87</v>
      </c>
      <c r="B23" s="73" t="s">
        <v>82</v>
      </c>
      <c r="C23" s="73" t="s">
        <v>83</v>
      </c>
      <c r="D23" s="73" t="s">
        <v>84</v>
      </c>
      <c r="E23" s="73" t="s">
        <v>182</v>
      </c>
      <c r="F23" s="73" t="s">
        <v>183</v>
      </c>
      <c r="G23" s="73" t="s">
        <v>85</v>
      </c>
      <c r="H23" s="73" t="s">
        <v>204</v>
      </c>
      <c r="I23" s="73" t="s">
        <v>184</v>
      </c>
      <c r="J23" s="73" t="s">
        <v>86</v>
      </c>
      <c r="K23" s="73" t="s">
        <v>185</v>
      </c>
    </row>
    <row r="24" spans="1:14" x14ac:dyDescent="0.25">
      <c r="A24" s="2" t="s">
        <v>13</v>
      </c>
      <c r="B24" s="17" t="str">
        <f>IF($C$19="Special_Diesel",VLOOKUP($A24,Special_Diesel!$A$3:$AZ$85,$J$14,FALSE),IF($C$19="Gasoline",VLOOKUP($A24,Gasoline!$A$3:$AZ$85,$J$14,FALSE),"Select the fuel Type"))</f>
        <v>Select the fuel Type</v>
      </c>
      <c r="C24" s="51"/>
      <c r="D24" s="59" t="str">
        <f t="shared" ref="D24:D92" si="0">+IF(C24&lt;&gt;"",C24,"")</f>
        <v/>
      </c>
      <c r="E24" s="21" t="str">
        <f t="shared" ref="E24:E42" si="1">IFERROR(+IF(C24&lt;&gt;"",ROUND(D24/$J$21,0),""),0)</f>
        <v/>
      </c>
      <c r="F24" s="51"/>
      <c r="G24" s="51" t="str">
        <f t="shared" ref="G24:G33" si="2">+IF(F24&lt;&gt;"",F24,"")</f>
        <v/>
      </c>
      <c r="H24" s="2" t="str">
        <f t="shared" ref="H24:H42" si="3">+IF(C24&lt;&gt;0,E24-G24,"")</f>
        <v/>
      </c>
      <c r="I24" s="23" t="str">
        <f t="shared" ref="I24:I42" si="4">+IF(C24&lt;&gt;"",ROUND(H24*B24,2),"")</f>
        <v/>
      </c>
      <c r="J24" s="28" t="str">
        <f ca="1">+IF(ISNUMBER(Int_Exchange_2!B7)=TRUE,ROUND(Int_Exchange_2!B7,2),"")</f>
        <v/>
      </c>
      <c r="K24" s="23" t="str">
        <f t="shared" ref="K24:K42" si="5">+IF(C24&lt;&gt;"",I24+J24,"")</f>
        <v/>
      </c>
      <c r="M24" s="46"/>
    </row>
    <row r="25" spans="1:14" x14ac:dyDescent="0.25">
      <c r="A25" s="2" t="s">
        <v>171</v>
      </c>
      <c r="B25" s="17" t="str">
        <f>IF($C$19="Special_Diesel",VLOOKUP($A25,Special_Diesel!$A$3:$AZ$85,$J$14,FALSE),IF($C$19="Gasoline",VLOOKUP($A25,Gasoline!$A$3:$AZ$85,$J$14,FALSE),"Select the fuel Type"))</f>
        <v>Select the fuel Type</v>
      </c>
      <c r="C25" s="51"/>
      <c r="D25" s="59" t="str">
        <f t="shared" si="0"/>
        <v/>
      </c>
      <c r="E25" s="21" t="str">
        <f t="shared" si="1"/>
        <v/>
      </c>
      <c r="F25" s="51"/>
      <c r="G25" s="51" t="str">
        <f t="shared" si="2"/>
        <v/>
      </c>
      <c r="H25" s="2" t="str">
        <f t="shared" si="3"/>
        <v/>
      </c>
      <c r="I25" s="23" t="str">
        <f t="shared" si="4"/>
        <v/>
      </c>
      <c r="J25" s="28" t="str">
        <f ca="1">+IF(ISNUMBER(Int_Exchange_2!B8)=TRUE,ROUND(Int_Exchange_2!B8,2),"")</f>
        <v/>
      </c>
      <c r="K25" s="23" t="str">
        <f t="shared" si="5"/>
        <v/>
      </c>
      <c r="M25" s="46"/>
    </row>
    <row r="26" spans="1:14" x14ac:dyDescent="0.25">
      <c r="A26" s="2" t="s">
        <v>14</v>
      </c>
      <c r="B26" s="17" t="str">
        <f>IF($C$19="Special_Diesel",VLOOKUP($A26,Special_Diesel!$A$3:$AZ$85,$J$14,FALSE),IF($C$19="Gasoline",VLOOKUP($A26,Gasoline!$A$3:$AZ$85,$J$14,FALSE),"Select the fuel Type"))</f>
        <v>Select the fuel Type</v>
      </c>
      <c r="C26" s="51"/>
      <c r="D26" s="59" t="str">
        <f t="shared" si="0"/>
        <v/>
      </c>
      <c r="E26" s="21" t="str">
        <f t="shared" si="1"/>
        <v/>
      </c>
      <c r="F26" s="51"/>
      <c r="G26" s="51" t="str">
        <f t="shared" si="2"/>
        <v/>
      </c>
      <c r="H26" s="2" t="str">
        <f t="shared" si="3"/>
        <v/>
      </c>
      <c r="I26" s="81" t="str">
        <f t="shared" si="4"/>
        <v/>
      </c>
      <c r="J26" s="28" t="str">
        <f ca="1">+IF(ISNUMBER(Int_Exchange_2!B9)=TRUE,ROUND(Int_Exchange_2!B9,2),"")</f>
        <v/>
      </c>
      <c r="K26" s="23" t="str">
        <f t="shared" si="5"/>
        <v/>
      </c>
      <c r="M26" s="46"/>
      <c r="N26" s="46"/>
    </row>
    <row r="27" spans="1:14" x14ac:dyDescent="0.25">
      <c r="A27" s="2" t="s">
        <v>172</v>
      </c>
      <c r="B27" s="17" t="str">
        <f>IF($C$19="Special_Diesel",VLOOKUP($A27,Special_Diesel!$A$3:$AZ$85,$J$14,FALSE),IF($C$19="Gasoline",VLOOKUP($A27,Gasoline!$A$3:$AZ$85,$J$14,FALSE),"Select the fuel Type"))</f>
        <v>Select the fuel Type</v>
      </c>
      <c r="C27" s="51"/>
      <c r="D27" s="59" t="str">
        <f t="shared" si="0"/>
        <v/>
      </c>
      <c r="E27" s="21" t="str">
        <f t="shared" si="1"/>
        <v/>
      </c>
      <c r="F27" s="51"/>
      <c r="G27" s="51" t="str">
        <f t="shared" si="2"/>
        <v/>
      </c>
      <c r="H27" s="2" t="str">
        <f t="shared" si="3"/>
        <v/>
      </c>
      <c r="I27" s="81" t="str">
        <f t="shared" si="4"/>
        <v/>
      </c>
      <c r="J27" s="28" t="str">
        <f ca="1">+IF(ISNUMBER(Int_Exchange_2!B10)=TRUE,ROUND(Int_Exchange_2!B10,2),"")</f>
        <v/>
      </c>
      <c r="K27" s="23" t="str">
        <f t="shared" si="5"/>
        <v/>
      </c>
      <c r="M27" s="46"/>
      <c r="N27" s="46"/>
    </row>
    <row r="28" spans="1:14" x14ac:dyDescent="0.25">
      <c r="A28" s="2" t="s">
        <v>15</v>
      </c>
      <c r="B28" s="17" t="str">
        <f>IF($C$19="Special_Diesel",VLOOKUP($A28,Special_Diesel!$A$3:$AZ$85,$J$14,FALSE),IF($C$19="Gasoline",VLOOKUP($A28,Gasoline!$A$3:$AZ$85,$J$14,FALSE),"Select the fuel Type"))</f>
        <v>Select the fuel Type</v>
      </c>
      <c r="C28" s="51"/>
      <c r="D28" s="59" t="str">
        <f t="shared" si="0"/>
        <v/>
      </c>
      <c r="E28" s="21" t="str">
        <f t="shared" si="1"/>
        <v/>
      </c>
      <c r="F28" s="51"/>
      <c r="G28" s="51" t="str">
        <f t="shared" si="2"/>
        <v/>
      </c>
      <c r="H28" s="2" t="str">
        <f t="shared" si="3"/>
        <v/>
      </c>
      <c r="I28" s="23" t="str">
        <f t="shared" si="4"/>
        <v/>
      </c>
      <c r="J28" s="28" t="str">
        <f ca="1">+IF(ISNUMBER(Int_Exchange_2!B11)=TRUE,ROUND(Int_Exchange_2!B11,2),"")</f>
        <v/>
      </c>
      <c r="K28" s="23" t="str">
        <f t="shared" si="5"/>
        <v/>
      </c>
    </row>
    <row r="29" spans="1:14" x14ac:dyDescent="0.25">
      <c r="A29" s="2" t="s">
        <v>18</v>
      </c>
      <c r="B29" s="17" t="str">
        <f>IF($C$19="Special_Diesel",VLOOKUP($A29,Special_Diesel!$A$3:$AZ$85,$J$14,FALSE),IF($C$19="Gasoline",VLOOKUP($A29,Gasoline!$A$3:$AZ$85,$J$14,FALSE),"Select the fuel Type"))</f>
        <v>Select the fuel Type</v>
      </c>
      <c r="C29" s="51"/>
      <c r="D29" s="59" t="str">
        <f t="shared" si="0"/>
        <v/>
      </c>
      <c r="E29" s="21" t="str">
        <f t="shared" si="1"/>
        <v/>
      </c>
      <c r="F29" s="51"/>
      <c r="G29" s="51" t="str">
        <f t="shared" si="2"/>
        <v/>
      </c>
      <c r="H29" s="2" t="str">
        <f t="shared" si="3"/>
        <v/>
      </c>
      <c r="I29" s="23" t="str">
        <f t="shared" si="4"/>
        <v/>
      </c>
      <c r="J29" s="28" t="str">
        <f ca="1">+IF(ISNUMBER(Int_Exchange_2!B12)=TRUE,ROUND(Int_Exchange_2!B12,2),"")</f>
        <v/>
      </c>
      <c r="K29" s="23" t="str">
        <f t="shared" si="5"/>
        <v/>
      </c>
    </row>
    <row r="30" spans="1:14" x14ac:dyDescent="0.25">
      <c r="A30" s="2" t="s">
        <v>16</v>
      </c>
      <c r="B30" s="17" t="str">
        <f>IF($C$19="Special_Diesel",VLOOKUP($A30,Special_Diesel!$A$3:$AZ$85,$J$14,FALSE),IF($C$19="Gasoline",VLOOKUP($A30,Gasoline!$A$3:$AZ$85,$J$14,FALSE),"Select the fuel Type"))</f>
        <v>Select the fuel Type</v>
      </c>
      <c r="C30" s="51"/>
      <c r="D30" s="59" t="str">
        <f t="shared" si="0"/>
        <v/>
      </c>
      <c r="E30" s="21" t="str">
        <f t="shared" si="1"/>
        <v/>
      </c>
      <c r="F30" s="51"/>
      <c r="G30" s="51" t="str">
        <f t="shared" si="2"/>
        <v/>
      </c>
      <c r="H30" s="2" t="str">
        <f t="shared" si="3"/>
        <v/>
      </c>
      <c r="I30" s="23" t="str">
        <f t="shared" si="4"/>
        <v/>
      </c>
      <c r="J30" s="28" t="str">
        <f ca="1">+IF(ISNUMBER(Int_Exchange_2!B13)=TRUE,ROUND(Int_Exchange_2!B13,2),"")</f>
        <v/>
      </c>
      <c r="K30" s="23" t="str">
        <f t="shared" si="5"/>
        <v/>
      </c>
    </row>
    <row r="31" spans="1:14" x14ac:dyDescent="0.25">
      <c r="A31" s="2" t="s">
        <v>17</v>
      </c>
      <c r="B31" s="17" t="str">
        <f>IF($C$19="Special_Diesel",VLOOKUP($A31,Special_Diesel!$A$3:$AZ$85,$J$14,FALSE),IF($C$19="Gasoline",VLOOKUP($A31,Gasoline!$A$3:$AZ$85,$J$14,FALSE),"Select the fuel Type"))</f>
        <v>Select the fuel Type</v>
      </c>
      <c r="C31" s="51"/>
      <c r="D31" s="59" t="str">
        <f t="shared" si="0"/>
        <v/>
      </c>
      <c r="E31" s="21" t="str">
        <f t="shared" si="1"/>
        <v/>
      </c>
      <c r="F31" s="51"/>
      <c r="G31" s="51" t="str">
        <f t="shared" si="2"/>
        <v/>
      </c>
      <c r="H31" s="2" t="str">
        <f t="shared" si="3"/>
        <v/>
      </c>
      <c r="I31" s="23" t="str">
        <f t="shared" si="4"/>
        <v/>
      </c>
      <c r="J31" s="28" t="str">
        <f ca="1">+IF(ISNUMBER(Int_Exchange_2!B14)=TRUE,ROUND(Int_Exchange_2!B14,2),"")</f>
        <v/>
      </c>
      <c r="K31" s="23" t="str">
        <f t="shared" si="5"/>
        <v/>
      </c>
    </row>
    <row r="32" spans="1:14" x14ac:dyDescent="0.25">
      <c r="A32" s="2" t="s">
        <v>158</v>
      </c>
      <c r="B32" s="17" t="str">
        <f>IF($C$19="Special_Diesel",VLOOKUP($A32,Special_Diesel!$A$3:$AZ$85,$J$14,FALSE),IF($C$19="Gasoline",VLOOKUP($A32,Gasoline!$A$3:$AZ$85,$J$14,FALSE),"Select the fuel Type"))</f>
        <v>Select the fuel Type</v>
      </c>
      <c r="C32" s="51"/>
      <c r="D32" s="59" t="str">
        <f>+IF(C32&lt;&gt;"",C32,"")</f>
        <v/>
      </c>
      <c r="E32" s="21" t="str">
        <f t="shared" si="1"/>
        <v/>
      </c>
      <c r="F32" s="51"/>
      <c r="G32" s="51" t="str">
        <f t="shared" si="2"/>
        <v/>
      </c>
      <c r="H32" s="2" t="str">
        <f t="shared" si="3"/>
        <v/>
      </c>
      <c r="I32" s="23" t="str">
        <f t="shared" si="4"/>
        <v/>
      </c>
      <c r="J32" s="28" t="str">
        <f ca="1">+IF(ISNUMBER(Int_Exchange_2!B15)=TRUE,ROUND(Int_Exchange_2!B15,2),"")</f>
        <v/>
      </c>
      <c r="K32" s="23" t="str">
        <f t="shared" si="5"/>
        <v/>
      </c>
    </row>
    <row r="33" spans="1:12" x14ac:dyDescent="0.25">
      <c r="A33" s="2" t="s">
        <v>27</v>
      </c>
      <c r="B33" s="17" t="str">
        <f>IF($C$19="Special_Diesel",VLOOKUP($A33,Special_Diesel!$A$3:$AZ$85,$J$14,FALSE),IF($C$19="Gasoline",VLOOKUP($A33,Gasoline!$A$3:$AZ$85,$J$14,FALSE),"Select the fuel Type"))</f>
        <v>Select the fuel Type</v>
      </c>
      <c r="C33" s="51"/>
      <c r="D33" s="59" t="str">
        <f t="shared" si="0"/>
        <v/>
      </c>
      <c r="E33" s="21" t="str">
        <f t="shared" si="1"/>
        <v/>
      </c>
      <c r="F33" s="51"/>
      <c r="G33" s="51" t="str">
        <f t="shared" si="2"/>
        <v/>
      </c>
      <c r="H33" s="2" t="str">
        <f t="shared" si="3"/>
        <v/>
      </c>
      <c r="I33" s="23" t="str">
        <f t="shared" si="4"/>
        <v/>
      </c>
      <c r="J33" s="28" t="str">
        <f ca="1">+IF(ISNUMBER(Int_Exchange_2!B16)=TRUE,ROUND(Int_Exchange_2!B16,2),"")</f>
        <v/>
      </c>
      <c r="K33" s="23" t="str">
        <f t="shared" si="5"/>
        <v/>
      </c>
    </row>
    <row r="34" spans="1:12" x14ac:dyDescent="0.25">
      <c r="A34" s="2" t="s">
        <v>28</v>
      </c>
      <c r="B34" s="17" t="str">
        <f>IF($C$19="Special_Diesel",VLOOKUP($A34,Special_Diesel!$A$3:$AZ$85,$J$14,FALSE),IF($C$19="Gasoline",VLOOKUP($A34,Gasoline!$A$3:$AZ$85,$J$14,FALSE),"Select the fuel Type"))</f>
        <v>Select the fuel Type</v>
      </c>
      <c r="C34" s="51"/>
      <c r="D34" s="59" t="str">
        <f t="shared" si="0"/>
        <v/>
      </c>
      <c r="E34" s="21" t="str">
        <f t="shared" si="1"/>
        <v/>
      </c>
      <c r="F34" s="51"/>
      <c r="G34" s="51" t="str">
        <f t="shared" ref="G34:G42" si="6">+IF(F34&lt;&gt;"",F34,"")</f>
        <v/>
      </c>
      <c r="H34" s="2" t="str">
        <f t="shared" si="3"/>
        <v/>
      </c>
      <c r="I34" s="23" t="str">
        <f t="shared" si="4"/>
        <v/>
      </c>
      <c r="J34" s="28" t="str">
        <f ca="1">+IF(ISNUMBER(Int_Exchange_2!B17)=TRUE,ROUND(Int_Exchange_2!B17,2),"")</f>
        <v/>
      </c>
      <c r="K34" s="23" t="str">
        <f t="shared" si="5"/>
        <v/>
      </c>
    </row>
    <row r="35" spans="1:12" x14ac:dyDescent="0.25">
      <c r="A35" s="2" t="s">
        <v>29</v>
      </c>
      <c r="B35" s="17" t="str">
        <f>IF($C$19="Special_Diesel",VLOOKUP($A35,Special_Diesel!$A$3:$AZ$85,$J$14,FALSE),IF($C$19="Gasoline",VLOOKUP($A35,Gasoline!$A$3:$AZ$85,$J$14,FALSE),"Select the fuel Type"))</f>
        <v>Select the fuel Type</v>
      </c>
      <c r="C35" s="51"/>
      <c r="D35" s="59" t="str">
        <f t="shared" si="0"/>
        <v/>
      </c>
      <c r="E35" s="21" t="str">
        <f t="shared" si="1"/>
        <v/>
      </c>
      <c r="F35" s="51"/>
      <c r="G35" s="51" t="str">
        <f t="shared" si="6"/>
        <v/>
      </c>
      <c r="H35" s="2" t="str">
        <f t="shared" si="3"/>
        <v/>
      </c>
      <c r="I35" s="23" t="str">
        <f t="shared" si="4"/>
        <v/>
      </c>
      <c r="J35" s="28" t="str">
        <f ca="1">+IF(ISNUMBER(Int_Exchange_2!B18)=TRUE,ROUND(Int_Exchange_2!B18,2),"")</f>
        <v/>
      </c>
      <c r="K35" s="23" t="str">
        <f t="shared" si="5"/>
        <v/>
      </c>
    </row>
    <row r="36" spans="1:12" x14ac:dyDescent="0.25">
      <c r="A36" s="2" t="s">
        <v>30</v>
      </c>
      <c r="B36" s="17" t="str">
        <f>IF($C$19="Special_Diesel",VLOOKUP($A36,Special_Diesel!$A$3:$AZ$85,$J$14,FALSE),IF($C$19="Gasoline",VLOOKUP($A36,Gasoline!$A$3:$AZ$85,$J$14,FALSE),"Select the fuel Type"))</f>
        <v>Select the fuel Type</v>
      </c>
      <c r="C36" s="51"/>
      <c r="D36" s="59" t="str">
        <f t="shared" si="0"/>
        <v/>
      </c>
      <c r="E36" s="21" t="str">
        <f t="shared" si="1"/>
        <v/>
      </c>
      <c r="F36" s="51"/>
      <c r="G36" s="51" t="str">
        <f t="shared" si="6"/>
        <v/>
      </c>
      <c r="H36" s="2" t="str">
        <f t="shared" si="3"/>
        <v/>
      </c>
      <c r="I36" s="23" t="str">
        <f t="shared" si="4"/>
        <v/>
      </c>
      <c r="J36" s="28" t="str">
        <f ca="1">+IF(ISNUMBER(Int_Exchange_2!B19)=TRUE,ROUND(Int_Exchange_2!B19,2),"")</f>
        <v/>
      </c>
      <c r="K36" s="23" t="str">
        <f t="shared" si="5"/>
        <v/>
      </c>
    </row>
    <row r="37" spans="1:12" x14ac:dyDescent="0.25">
      <c r="A37" s="2" t="s">
        <v>190</v>
      </c>
      <c r="B37" s="17" t="str">
        <f>IF($C$19="Special_Diesel",VLOOKUP($A37,Special_Diesel!$A$3:$AZ$85,$J$14,FALSE),IF($C$19="Gasoline",VLOOKUP($A37,Gasoline!$A$3:$AZ$85,$J$14,FALSE),"Select the fuel Type"))</f>
        <v>Select the fuel Type</v>
      </c>
      <c r="C37" s="51"/>
      <c r="D37" s="59" t="str">
        <f t="shared" ref="D37:D38" si="7">+IF(C37&lt;&gt;"",C37,"")</f>
        <v/>
      </c>
      <c r="E37" s="21" t="str">
        <f t="shared" ref="E37" si="8">IFERROR(+IF(C37&lt;&gt;"",ROUND(D37/$J$21,0),""),0)</f>
        <v/>
      </c>
      <c r="F37" s="51"/>
      <c r="G37" s="51" t="str">
        <f t="shared" ref="G37:G38" si="9">+IF(F37&lt;&gt;"",F37,"")</f>
        <v/>
      </c>
      <c r="H37" s="2" t="str">
        <f t="shared" ref="H37" si="10">+IF(C37&lt;&gt;0,E37-G37,"")</f>
        <v/>
      </c>
      <c r="I37" s="23" t="str">
        <f t="shared" ref="I37" si="11">+IF(C37&lt;&gt;"",ROUND(H37*B37,2),"")</f>
        <v/>
      </c>
      <c r="J37" s="28" t="str">
        <f ca="1">+IF(ISNUMBER(Int_Exchange_2!B20)=TRUE,ROUND(Int_Exchange_2!B20,2),"")</f>
        <v/>
      </c>
      <c r="K37" s="23" t="str">
        <f t="shared" ref="K37" si="12">+IF(C37&lt;&gt;"",I37+J37,"")</f>
        <v/>
      </c>
    </row>
    <row r="38" spans="1:12" x14ac:dyDescent="0.25">
      <c r="A38" s="2" t="s">
        <v>31</v>
      </c>
      <c r="B38" s="17" t="str">
        <f>IF($C$19="Special_Diesel",VLOOKUP($A38,Special_Diesel!$A$3:$AZ$85,$J$14,FALSE),IF($C$19="Gasoline",VLOOKUP($A38,Gasoline!$A$3:$AZ$85,$J$14,FALSE),"Select the fuel Type"))</f>
        <v>Select the fuel Type</v>
      </c>
      <c r="C38" s="51"/>
      <c r="D38" s="59" t="str">
        <f t="shared" si="7"/>
        <v/>
      </c>
      <c r="E38" s="21" t="str">
        <f t="shared" si="1"/>
        <v/>
      </c>
      <c r="F38" s="51"/>
      <c r="G38" s="51" t="str">
        <f t="shared" si="9"/>
        <v/>
      </c>
      <c r="H38" s="2" t="str">
        <f t="shared" si="3"/>
        <v/>
      </c>
      <c r="I38" s="23" t="str">
        <f t="shared" si="4"/>
        <v/>
      </c>
      <c r="J38" s="28" t="str">
        <f ca="1">+IF(ISNUMBER(Int_Exchange_2!B21)=TRUE,ROUND(Int_Exchange_2!B21,2),"")</f>
        <v/>
      </c>
      <c r="K38" s="23" t="str">
        <f t="shared" si="5"/>
        <v/>
      </c>
    </row>
    <row r="39" spans="1:12" x14ac:dyDescent="0.25">
      <c r="A39" s="2" t="s">
        <v>32</v>
      </c>
      <c r="B39" s="17" t="str">
        <f>IF($C$19="Special_Diesel",VLOOKUP($A39,Special_Diesel!$A$3:$AZ$85,$J$14,FALSE),IF($C$19="Gasoline",VLOOKUP($A39,Gasoline!$A$3:$AZ$85,$J$14,FALSE),"Select the fuel Type"))</f>
        <v>Select the fuel Type</v>
      </c>
      <c r="C39" s="51"/>
      <c r="D39" s="59" t="str">
        <f t="shared" si="0"/>
        <v/>
      </c>
      <c r="E39" s="21" t="str">
        <f t="shared" si="1"/>
        <v/>
      </c>
      <c r="F39" s="51"/>
      <c r="G39" s="51" t="str">
        <f t="shared" si="6"/>
        <v/>
      </c>
      <c r="H39" s="2" t="str">
        <f t="shared" si="3"/>
        <v/>
      </c>
      <c r="I39" s="23" t="str">
        <f t="shared" si="4"/>
        <v/>
      </c>
      <c r="J39" s="28" t="str">
        <f ca="1">+IF(ISNUMBER(Int_Exchange_2!B22)=TRUE,ROUND(Int_Exchange_2!B22,2),"")</f>
        <v/>
      </c>
      <c r="K39" s="23" t="str">
        <f t="shared" si="5"/>
        <v/>
      </c>
    </row>
    <row r="40" spans="1:12" x14ac:dyDescent="0.25">
      <c r="A40" s="2" t="s">
        <v>33</v>
      </c>
      <c r="B40" s="17" t="str">
        <f>IF($C$19="Special_Diesel",VLOOKUP($A40,Special_Diesel!$A$3:$AZ$85,$J$14,FALSE),IF($C$19="Gasoline",VLOOKUP($A40,Gasoline!$A$3:$AZ$85,$J$14,FALSE),"Select the fuel Type"))</f>
        <v>Select the fuel Type</v>
      </c>
      <c r="C40" s="51"/>
      <c r="D40" s="59" t="str">
        <f t="shared" si="0"/>
        <v/>
      </c>
      <c r="E40" s="21" t="str">
        <f t="shared" si="1"/>
        <v/>
      </c>
      <c r="F40" s="51"/>
      <c r="G40" s="51" t="str">
        <f t="shared" si="6"/>
        <v/>
      </c>
      <c r="H40" s="2" t="str">
        <f t="shared" si="3"/>
        <v/>
      </c>
      <c r="I40" s="23" t="str">
        <f t="shared" si="4"/>
        <v/>
      </c>
      <c r="J40" s="28" t="str">
        <f ca="1">+IF(ISNUMBER(Int_Exchange_2!B23)=TRUE,ROUND(Int_Exchange_2!B23,2),"")</f>
        <v/>
      </c>
      <c r="K40" s="23" t="str">
        <f t="shared" si="5"/>
        <v/>
      </c>
    </row>
    <row r="41" spans="1:12" x14ac:dyDescent="0.25">
      <c r="A41" s="2" t="s">
        <v>34</v>
      </c>
      <c r="B41" s="17" t="str">
        <f>IF($C$19="Special_Diesel",VLOOKUP($A41,Special_Diesel!$A$3:$AZ$85,$J$14,FALSE),IF($C$19="Gasoline",VLOOKUP($A41,Gasoline!$A$3:$AZ$85,$J$14,FALSE),"Select the fuel Type"))</f>
        <v>Select the fuel Type</v>
      </c>
      <c r="C41" s="51"/>
      <c r="D41" s="59" t="str">
        <f t="shared" si="0"/>
        <v/>
      </c>
      <c r="E41" s="21" t="str">
        <f t="shared" si="1"/>
        <v/>
      </c>
      <c r="F41" s="51"/>
      <c r="G41" s="51" t="str">
        <f t="shared" si="6"/>
        <v/>
      </c>
      <c r="H41" s="2" t="str">
        <f t="shared" si="3"/>
        <v/>
      </c>
      <c r="I41" s="23" t="str">
        <f t="shared" si="4"/>
        <v/>
      </c>
      <c r="J41" s="28" t="str">
        <f ca="1">+IF(ISNUMBER(Int_Exchange_2!B24)=TRUE,ROUND(Int_Exchange_2!B24,2),"")</f>
        <v/>
      </c>
      <c r="K41" s="23" t="str">
        <f t="shared" si="5"/>
        <v/>
      </c>
    </row>
    <row r="42" spans="1:12" x14ac:dyDescent="0.25">
      <c r="A42" s="2" t="s">
        <v>35</v>
      </c>
      <c r="B42" s="17" t="str">
        <f>IF($C$19="Special_Diesel",VLOOKUP($A42,Special_Diesel!$A$3:$AZ$85,$J$14,FALSE),IF($C$19="Gasoline",VLOOKUP($A42,Gasoline!$A$3:$AZ$85,$J$14,FALSE),"Select the fuel Type"))</f>
        <v>Select the fuel Type</v>
      </c>
      <c r="C42" s="51"/>
      <c r="D42" s="59" t="str">
        <f t="shared" si="0"/>
        <v/>
      </c>
      <c r="E42" s="21" t="str">
        <f t="shared" si="1"/>
        <v/>
      </c>
      <c r="F42" s="51"/>
      <c r="G42" s="51" t="str">
        <f t="shared" si="6"/>
        <v/>
      </c>
      <c r="H42" s="2" t="str">
        <f t="shared" si="3"/>
        <v/>
      </c>
      <c r="I42" s="23" t="str">
        <f t="shared" si="4"/>
        <v/>
      </c>
      <c r="J42" s="28" t="str">
        <f ca="1">+IF(ISNUMBER(Int_Exchange_2!B25)=TRUE,ROUND(Int_Exchange_2!B25,2),"")</f>
        <v/>
      </c>
      <c r="K42" s="23" t="str">
        <f t="shared" si="5"/>
        <v/>
      </c>
    </row>
    <row r="43" spans="1:12" x14ac:dyDescent="0.25">
      <c r="A43" s="2" t="s">
        <v>36</v>
      </c>
      <c r="B43" s="17" t="str">
        <f>IF($C$19="Special_Diesel",VLOOKUP($A43,Special_Diesel!$A$3:$AZ$85,$J$14,FALSE),IF($C$19="Gasoline",VLOOKUP($A43,Gasoline!$A$3:$AZ$85,$J$14,FALSE),"Select the fuel Type"))</f>
        <v>Select the fuel Type</v>
      </c>
      <c r="C43" s="3"/>
      <c r="D43" s="3" t="str">
        <f>+IF(D42&lt;&gt;"",D42,"")</f>
        <v/>
      </c>
      <c r="E43" s="21" t="str">
        <f>IFERROR(+IF(C42&lt;&gt;"",ROUND(D42/$J$21,0),""),0)</f>
        <v/>
      </c>
      <c r="F43" s="3"/>
      <c r="G43" s="3"/>
      <c r="H43" s="21" t="str">
        <f>+E43</f>
        <v/>
      </c>
      <c r="I43" s="23" t="str">
        <f>+IF(C42&lt;&gt;"",ROUND(H43*B43,2),"")</f>
        <v/>
      </c>
      <c r="J43" s="28" t="str">
        <f ca="1">+IF(ISNUMBER(Int_Exchange_2!B26)=TRUE,ROUND(Int_Exchange_2!B26,2),"")</f>
        <v/>
      </c>
      <c r="K43" s="23" t="str">
        <f>+IF(C42&lt;&gt;"",I43+J43,"")</f>
        <v/>
      </c>
      <c r="L43" t="s">
        <v>207</v>
      </c>
    </row>
    <row r="44" spans="1:12" x14ac:dyDescent="0.25">
      <c r="A44" s="2" t="s">
        <v>37</v>
      </c>
      <c r="B44" s="17" t="str">
        <f>IF($C$19="Special_Diesel",VLOOKUP($A44,Special_Diesel!$A$3:$AZ$85,$J$14,FALSE),IF($C$19="Gasoline",VLOOKUP($A44,Gasoline!$A$3:$AZ$85,$J$14,FALSE),"Select the fuel Type"))</f>
        <v>Select the fuel Type</v>
      </c>
      <c r="C44" s="51"/>
      <c r="D44" s="59" t="str">
        <f t="shared" si="0"/>
        <v/>
      </c>
      <c r="E44" s="21" t="str">
        <f>IFERROR(+IF(C44&lt;&gt;"",ROUND(D44/$J$21,0),""),0)</f>
        <v/>
      </c>
      <c r="F44" s="51"/>
      <c r="G44" s="51" t="str">
        <f t="shared" ref="G44:G45" si="13">+IF(F44&lt;&gt;"",F44,"")</f>
        <v/>
      </c>
      <c r="H44" s="2" t="str">
        <f>+IF(C44&lt;&gt;0,E44-G44,"")</f>
        <v/>
      </c>
      <c r="I44" s="23" t="str">
        <f>+IF(C44&lt;&gt;"",ROUND(H44*B44,2),"")</f>
        <v/>
      </c>
      <c r="J44" s="28" t="str">
        <f ca="1">+IF(ISNUMBER(Int_Exchange_2!B27)=TRUE,ROUND(Int_Exchange_2!B27,2),"")</f>
        <v/>
      </c>
      <c r="K44" s="23" t="str">
        <f>+IF(C44&lt;&gt;"",I44+J44,"")</f>
        <v/>
      </c>
      <c r="L44" t="s">
        <v>206</v>
      </c>
    </row>
    <row r="45" spans="1:12" x14ac:dyDescent="0.25">
      <c r="A45" s="2" t="s">
        <v>38</v>
      </c>
      <c r="B45" s="17" t="str">
        <f>IF($C$19="Special_Diesel",VLOOKUP($A45,Special_Diesel!$A$3:$AZ$85,$J$14,FALSE),IF($C$19="Gasoline",VLOOKUP($A45,Gasoline!$A$3:$AZ$85,$J$14,FALSE),"Select the fuel Type"))</f>
        <v>Select the fuel Type</v>
      </c>
      <c r="C45" s="51"/>
      <c r="D45" s="59" t="str">
        <f t="shared" si="0"/>
        <v/>
      </c>
      <c r="E45" s="21" t="str">
        <f>IFERROR(+IF(C45&lt;&gt;"",ROUND(D45/$J$21,0),""),0)</f>
        <v/>
      </c>
      <c r="F45" s="51"/>
      <c r="G45" s="51" t="str">
        <f t="shared" si="13"/>
        <v/>
      </c>
      <c r="H45" s="2" t="str">
        <f>+IF(C45&lt;&gt;0,E45-G45,"")</f>
        <v/>
      </c>
      <c r="I45" s="23" t="str">
        <f>+IF(C45&lt;&gt;"",ROUND(H45*B45,2),"")</f>
        <v/>
      </c>
      <c r="J45" s="28" t="str">
        <f ca="1">+IF(ISNUMBER(Int_Exchange_2!B28)=TRUE,ROUND(Int_Exchange_2!B28,2),"")</f>
        <v/>
      </c>
      <c r="K45" s="23" t="str">
        <f>+IF(C45&lt;&gt;"",I45+J45,"")</f>
        <v/>
      </c>
      <c r="L45" t="s">
        <v>205</v>
      </c>
    </row>
    <row r="46" spans="1:12" x14ac:dyDescent="0.25">
      <c r="A46" s="2" t="s">
        <v>39</v>
      </c>
      <c r="B46" s="17" t="str">
        <f>IF($C$19="Special_Diesel",VLOOKUP($A46,Special_Diesel!$A$3:$AZ$85,$J$14,FALSE),IF($C$19="Gasoline",VLOOKUP($A46,Gasoline!$A$3:$AZ$85,$J$14,FALSE),"Select the fuel Type"))</f>
        <v>Select the fuel Type</v>
      </c>
      <c r="C46" s="3"/>
      <c r="D46" s="3" t="str">
        <f>+IF(D45&lt;&gt;"",D45,"")</f>
        <v/>
      </c>
      <c r="E46" s="21" t="str">
        <f>IFERROR(+IF(C45&lt;&gt;"",ROUND(D45/$J$21,0),""),0)</f>
        <v/>
      </c>
      <c r="F46" s="3"/>
      <c r="G46" s="3"/>
      <c r="H46" s="21" t="str">
        <f>+E46</f>
        <v/>
      </c>
      <c r="I46" s="23" t="str">
        <f>+IF(C45&lt;&gt;"",ROUND(H46*B46,2),"")</f>
        <v/>
      </c>
      <c r="J46" s="28" t="str">
        <f ca="1">+IF(ISNUMBER(Int_Exchange_2!B29)=TRUE,ROUND(Int_Exchange_2!B29,2),"")</f>
        <v/>
      </c>
      <c r="K46" s="23" t="str">
        <f>+IF(C45&lt;&gt;"",I46+J46,"")</f>
        <v/>
      </c>
      <c r="L46" t="s">
        <v>189</v>
      </c>
    </row>
    <row r="47" spans="1:12" x14ac:dyDescent="0.25">
      <c r="A47" s="2" t="s">
        <v>40</v>
      </c>
      <c r="B47" s="17" t="str">
        <f>IF($C$19="Special_Diesel",VLOOKUP($A47,Special_Diesel!$A$3:$AZ$85,$J$14,FALSE),IF($C$19="Gasoline",VLOOKUP($A47,Gasoline!$A$3:$AZ$85,$J$14,FALSE),"Select the fuel Type"))</f>
        <v>Select the fuel Type</v>
      </c>
      <c r="C47" s="51"/>
      <c r="D47" s="59" t="str">
        <f t="shared" si="0"/>
        <v/>
      </c>
      <c r="E47" s="21" t="str">
        <f t="shared" ref="E47:E85" si="14">IFERROR(+IF(C47&lt;&gt;"",ROUND(D47/$J$21,0),""),0)</f>
        <v/>
      </c>
      <c r="F47" s="51"/>
      <c r="G47" s="51" t="str">
        <f t="shared" ref="G47:G92" si="15">+IF(F47&lt;&gt;"",F47,"")</f>
        <v/>
      </c>
      <c r="H47" s="2" t="str">
        <f t="shared" ref="H47:H85" si="16">+IF(C47&lt;&gt;0,E47-G47,"")</f>
        <v/>
      </c>
      <c r="I47" s="23" t="str">
        <f t="shared" ref="I47:I85" si="17">+IF(C47&lt;&gt;"",ROUND(H47*B47,2),"")</f>
        <v/>
      </c>
      <c r="J47" s="28" t="str">
        <f ca="1">+IF(ISNUMBER(Int_Exchange_2!B30)=TRUE,ROUND(Int_Exchange_2!B30,2),"")</f>
        <v/>
      </c>
      <c r="K47" s="23" t="str">
        <f t="shared" ref="K47:K72" si="18">+IF(C47&lt;&gt;"",I47+J47,"")</f>
        <v/>
      </c>
      <c r="L47" t="s">
        <v>188</v>
      </c>
    </row>
    <row r="48" spans="1:12" x14ac:dyDescent="0.25">
      <c r="A48" s="2" t="s">
        <v>41</v>
      </c>
      <c r="B48" s="17" t="str">
        <f>IF($C$19="Special_Diesel",VLOOKUP($A48,Special_Diesel!$A$3:$AZ$85,$J$14,FALSE),IF($C$19="Gasoline",VLOOKUP($A48,Gasoline!$A$3:$AZ$85,$J$14,FALSE),"Select the fuel Type"))</f>
        <v>Select the fuel Type</v>
      </c>
      <c r="C48" s="51"/>
      <c r="D48" s="59" t="str">
        <f t="shared" si="0"/>
        <v/>
      </c>
      <c r="E48" s="21" t="str">
        <f t="shared" si="14"/>
        <v/>
      </c>
      <c r="F48" s="51"/>
      <c r="G48" s="51" t="str">
        <f t="shared" si="15"/>
        <v/>
      </c>
      <c r="H48" s="2" t="str">
        <f t="shared" si="16"/>
        <v/>
      </c>
      <c r="I48" s="23" t="str">
        <f t="shared" si="17"/>
        <v/>
      </c>
      <c r="J48" s="28" t="str">
        <f ca="1">+IF(ISNUMBER(Int_Exchange_2!B31)=TRUE,ROUND(Int_Exchange_2!B31,2),"")</f>
        <v/>
      </c>
      <c r="K48" s="23" t="str">
        <f t="shared" si="18"/>
        <v/>
      </c>
      <c r="L48" t="s">
        <v>187</v>
      </c>
    </row>
    <row r="49" spans="1:12" x14ac:dyDescent="0.25">
      <c r="A49" s="2" t="s">
        <v>42</v>
      </c>
      <c r="B49" s="17" t="str">
        <f>IF($C$19="Special_Diesel",VLOOKUP($A49,Special_Diesel!$A$3:$AZ$85,$J$14,FALSE),IF($C$19="Gasoline",VLOOKUP($A49,Gasoline!$A$3:$AZ$85,$J$14,FALSE),"Select the fuel Type"))</f>
        <v>Select the fuel Type</v>
      </c>
      <c r="C49" s="51"/>
      <c r="D49" s="59" t="str">
        <f t="shared" si="0"/>
        <v/>
      </c>
      <c r="E49" s="21" t="str">
        <f t="shared" si="14"/>
        <v/>
      </c>
      <c r="F49" s="51"/>
      <c r="G49" s="51" t="str">
        <f t="shared" si="15"/>
        <v/>
      </c>
      <c r="H49" s="2" t="str">
        <f t="shared" si="16"/>
        <v/>
      </c>
      <c r="I49" s="23" t="str">
        <f t="shared" si="17"/>
        <v/>
      </c>
      <c r="J49" s="28" t="str">
        <f ca="1">+IF(ISNUMBER(Int_Exchange_2!B32)=TRUE,ROUND(Int_Exchange_2!B32,2),"")</f>
        <v/>
      </c>
      <c r="K49" s="23" t="str">
        <f t="shared" si="18"/>
        <v/>
      </c>
      <c r="L49" t="s">
        <v>186</v>
      </c>
    </row>
    <row r="50" spans="1:12" x14ac:dyDescent="0.25">
      <c r="A50" s="2" t="s">
        <v>43</v>
      </c>
      <c r="B50" s="17" t="str">
        <f>IF($C$19="Special_Diesel",VLOOKUP($A50,Special_Diesel!$A$3:$AZ$85,$J$14,FALSE),IF($C$19="Gasoline",VLOOKUP($A50,Gasoline!$A$3:$AZ$85,$J$14,FALSE),"Select the fuel Type"))</f>
        <v>Select the fuel Type</v>
      </c>
      <c r="C50" s="51"/>
      <c r="D50" s="59" t="str">
        <f t="shared" si="0"/>
        <v/>
      </c>
      <c r="E50" s="21" t="str">
        <f t="shared" si="14"/>
        <v/>
      </c>
      <c r="F50" s="51"/>
      <c r="G50" s="51" t="str">
        <f t="shared" si="15"/>
        <v/>
      </c>
      <c r="H50" s="2" t="str">
        <f t="shared" si="16"/>
        <v/>
      </c>
      <c r="I50" s="23" t="str">
        <f t="shared" si="17"/>
        <v/>
      </c>
      <c r="J50" s="28" t="str">
        <f ca="1">+IF(ISNUMBER(Int_Exchange_2!B33)=TRUE,ROUND(Int_Exchange_2!B33,2),"")</f>
        <v/>
      </c>
      <c r="K50" s="23" t="str">
        <f t="shared" si="18"/>
        <v/>
      </c>
      <c r="L50" t="s">
        <v>177</v>
      </c>
    </row>
    <row r="51" spans="1:12" x14ac:dyDescent="0.25">
      <c r="A51" s="2" t="s">
        <v>44</v>
      </c>
      <c r="B51" s="17" t="str">
        <f>IF($C$19="Special_Diesel",VLOOKUP($A51,Special_Diesel!$A$3:$AZ$85,$J$14,FALSE),IF($C$19="Gasoline",VLOOKUP($A51,Gasoline!$A$3:$AZ$85,$J$14,FALSE),"Select the fuel Type"))</f>
        <v>Select the fuel Type</v>
      </c>
      <c r="C51" s="51"/>
      <c r="D51" s="59" t="str">
        <f t="shared" si="0"/>
        <v/>
      </c>
      <c r="E51" s="21" t="str">
        <f t="shared" si="14"/>
        <v/>
      </c>
      <c r="F51" s="51"/>
      <c r="G51" s="51" t="str">
        <f t="shared" si="15"/>
        <v/>
      </c>
      <c r="H51" s="2" t="str">
        <f t="shared" si="16"/>
        <v/>
      </c>
      <c r="I51" s="23" t="str">
        <f t="shared" si="17"/>
        <v/>
      </c>
      <c r="J51" s="28" t="str">
        <f ca="1">+IF(ISNUMBER(Int_Exchange_2!B34)=TRUE,ROUND(Int_Exchange_2!B34,2),"")</f>
        <v/>
      </c>
      <c r="K51" s="23" t="str">
        <f t="shared" si="18"/>
        <v/>
      </c>
      <c r="L51" t="s">
        <v>176</v>
      </c>
    </row>
    <row r="52" spans="1:12" x14ac:dyDescent="0.25">
      <c r="A52" s="2" t="s">
        <v>45</v>
      </c>
      <c r="B52" s="17" t="str">
        <f>IF($C$19="Special_Diesel",VLOOKUP($A52,Special_Diesel!$A$3:$AZ$85,$J$14,FALSE),IF($C$19="Gasoline",VLOOKUP($A52,Gasoline!$A$3:$AZ$85,$J$14,FALSE),"Select the fuel Type"))</f>
        <v>Select the fuel Type</v>
      </c>
      <c r="C52" s="51"/>
      <c r="D52" s="59" t="str">
        <f t="shared" si="0"/>
        <v/>
      </c>
      <c r="E52" s="21" t="str">
        <f t="shared" si="14"/>
        <v/>
      </c>
      <c r="F52" s="51"/>
      <c r="G52" s="51" t="str">
        <f t="shared" si="15"/>
        <v/>
      </c>
      <c r="H52" s="2" t="str">
        <f t="shared" si="16"/>
        <v/>
      </c>
      <c r="I52" s="23" t="str">
        <f t="shared" si="17"/>
        <v/>
      </c>
      <c r="J52" s="28" t="str">
        <f ca="1">+IF(ISNUMBER(Int_Exchange_2!B35)=TRUE,ROUND(Int_Exchange_2!B35,2),"")</f>
        <v/>
      </c>
      <c r="K52" s="23" t="str">
        <f t="shared" si="18"/>
        <v/>
      </c>
      <c r="L52" t="s">
        <v>175</v>
      </c>
    </row>
    <row r="53" spans="1:12" x14ac:dyDescent="0.25">
      <c r="A53" s="2" t="s">
        <v>46</v>
      </c>
      <c r="B53" s="17" t="str">
        <f>IF($C$19="Special_Diesel",VLOOKUP($A53,Special_Diesel!$A$3:$AZ$85,$J$14,FALSE),IF($C$19="Gasoline",VLOOKUP($A53,Gasoline!$A$3:$AZ$85,$J$14,FALSE),"Select the fuel Type"))</f>
        <v>Select the fuel Type</v>
      </c>
      <c r="C53" s="51"/>
      <c r="D53" s="59" t="str">
        <f t="shared" si="0"/>
        <v/>
      </c>
      <c r="E53" s="21" t="str">
        <f t="shared" si="14"/>
        <v/>
      </c>
      <c r="F53" s="51"/>
      <c r="G53" s="51" t="str">
        <f t="shared" si="15"/>
        <v/>
      </c>
      <c r="H53" s="2" t="str">
        <f t="shared" si="16"/>
        <v/>
      </c>
      <c r="I53" s="23" t="str">
        <f t="shared" si="17"/>
        <v/>
      </c>
      <c r="J53" s="28" t="str">
        <f ca="1">+IF(ISNUMBER(Int_Exchange_2!B36)=TRUE,ROUND(Int_Exchange_2!B36,2),"")</f>
        <v/>
      </c>
      <c r="K53" s="23" t="str">
        <f t="shared" si="18"/>
        <v/>
      </c>
      <c r="L53" t="s">
        <v>174</v>
      </c>
    </row>
    <row r="54" spans="1:12" x14ac:dyDescent="0.25">
      <c r="A54" s="2" t="s">
        <v>47</v>
      </c>
      <c r="B54" s="17" t="str">
        <f>IF($C$19="Special_Diesel",VLOOKUP($A54,Special_Diesel!$A$3:$AZ$85,$J$14,FALSE),IF($C$19="Gasoline",VLOOKUP($A54,Gasoline!$A$3:$AZ$85,$J$14,FALSE),"Select the fuel Type"))</f>
        <v>Select the fuel Type</v>
      </c>
      <c r="C54" s="51"/>
      <c r="D54" s="59" t="str">
        <f t="shared" si="0"/>
        <v/>
      </c>
      <c r="E54" s="21" t="str">
        <f t="shared" si="14"/>
        <v/>
      </c>
      <c r="F54" s="51"/>
      <c r="G54" s="51" t="str">
        <f t="shared" si="15"/>
        <v/>
      </c>
      <c r="H54" s="2" t="str">
        <f t="shared" si="16"/>
        <v/>
      </c>
      <c r="I54" s="23" t="str">
        <f t="shared" si="17"/>
        <v/>
      </c>
      <c r="J54" s="28" t="str">
        <f ca="1">+IF(ISNUMBER(Int_Exchange_2!B37)=TRUE,ROUND(Int_Exchange_2!B37,2),"")</f>
        <v/>
      </c>
      <c r="K54" s="23" t="str">
        <f t="shared" si="18"/>
        <v/>
      </c>
      <c r="L54" t="s">
        <v>170</v>
      </c>
    </row>
    <row r="55" spans="1:12" x14ac:dyDescent="0.25">
      <c r="A55" s="2" t="s">
        <v>48</v>
      </c>
      <c r="B55" s="17" t="str">
        <f>IF($C$19="Special_Diesel",VLOOKUP($A55,Special_Diesel!$A$3:$AZ$85,$J$14,FALSE),IF($C$19="Gasoline",VLOOKUP($A55,Gasoline!$A$3:$AZ$85,$J$14,FALSE),"Select the fuel Type"))</f>
        <v>Select the fuel Type</v>
      </c>
      <c r="C55" s="51"/>
      <c r="D55" s="59" t="str">
        <f t="shared" si="0"/>
        <v/>
      </c>
      <c r="E55" s="21" t="str">
        <f t="shared" si="14"/>
        <v/>
      </c>
      <c r="F55" s="51"/>
      <c r="G55" s="51" t="str">
        <f t="shared" si="15"/>
        <v/>
      </c>
      <c r="H55" s="2" t="str">
        <f t="shared" si="16"/>
        <v/>
      </c>
      <c r="I55" s="23" t="str">
        <f t="shared" si="17"/>
        <v/>
      </c>
      <c r="J55" s="28" t="str">
        <f ca="1">+IF(ISNUMBER(Int_Exchange_2!B38)=TRUE,ROUND(Int_Exchange_2!B38,2),"")</f>
        <v/>
      </c>
      <c r="K55" s="23" t="str">
        <f t="shared" si="18"/>
        <v/>
      </c>
      <c r="L55" t="s">
        <v>169</v>
      </c>
    </row>
    <row r="56" spans="1:12" x14ac:dyDescent="0.25">
      <c r="A56" s="2" t="s">
        <v>49</v>
      </c>
      <c r="B56" s="17" t="str">
        <f>IF($C$19="Special_Diesel",VLOOKUP($A56,Special_Diesel!$A$3:$AZ$85,$J$14,FALSE),IF($C$19="Gasoline",VLOOKUP($A56,Gasoline!$A$3:$AZ$85,$J$14,FALSE),"Select the fuel Type"))</f>
        <v>Select the fuel Type</v>
      </c>
      <c r="C56" s="51"/>
      <c r="D56" s="59" t="str">
        <f t="shared" si="0"/>
        <v/>
      </c>
      <c r="E56" s="21" t="str">
        <f t="shared" si="14"/>
        <v/>
      </c>
      <c r="F56" s="51"/>
      <c r="G56" s="51" t="str">
        <f t="shared" si="15"/>
        <v/>
      </c>
      <c r="H56" s="2" t="str">
        <f t="shared" si="16"/>
        <v/>
      </c>
      <c r="I56" s="23" t="str">
        <f t="shared" si="17"/>
        <v/>
      </c>
      <c r="J56" s="28" t="str">
        <f ca="1">+IF(ISNUMBER(Int_Exchange_2!B39)=TRUE,ROUND(Int_Exchange_2!B39,2),"")</f>
        <v/>
      </c>
      <c r="K56" s="23" t="str">
        <f t="shared" si="18"/>
        <v/>
      </c>
      <c r="L56" t="s">
        <v>168</v>
      </c>
    </row>
    <row r="57" spans="1:12" x14ac:dyDescent="0.25">
      <c r="A57" s="2" t="s">
        <v>50</v>
      </c>
      <c r="B57" s="17" t="str">
        <f>IF($C$19="Special_Diesel",VLOOKUP($A57,Special_Diesel!$A$3:$AZ$85,$J$14,FALSE),IF($C$19="Gasoline",VLOOKUP($A57,Gasoline!$A$3:$AZ$85,$J$14,FALSE),"Select the fuel Type"))</f>
        <v>Select the fuel Type</v>
      </c>
      <c r="C57" s="51"/>
      <c r="D57" s="59" t="str">
        <f t="shared" si="0"/>
        <v/>
      </c>
      <c r="E57" s="21" t="str">
        <f t="shared" si="14"/>
        <v/>
      </c>
      <c r="F57" s="51"/>
      <c r="G57" s="51" t="str">
        <f t="shared" si="15"/>
        <v/>
      </c>
      <c r="H57" s="2" t="str">
        <f t="shared" si="16"/>
        <v/>
      </c>
      <c r="I57" s="23" t="str">
        <f t="shared" si="17"/>
        <v/>
      </c>
      <c r="J57" s="28" t="str">
        <f ca="1">+IF(ISNUMBER(Int_Exchange_2!B40)=TRUE,ROUND(Int_Exchange_2!B40,2),"")</f>
        <v/>
      </c>
      <c r="K57" s="23" t="str">
        <f t="shared" si="18"/>
        <v/>
      </c>
      <c r="L57" t="s">
        <v>167</v>
      </c>
    </row>
    <row r="58" spans="1:12" x14ac:dyDescent="0.25">
      <c r="A58" s="2" t="s">
        <v>51</v>
      </c>
      <c r="B58" s="17" t="str">
        <f>IF($C$19="Special_Diesel",VLOOKUP($A58,Special_Diesel!$A$3:$AZ$85,$J$14,FALSE),IF($C$19="Gasoline",VLOOKUP($A58,Gasoline!$A$3:$AZ$85,$J$14,FALSE),"Select the fuel Type"))</f>
        <v>Select the fuel Type</v>
      </c>
      <c r="C58" s="51"/>
      <c r="D58" s="59" t="str">
        <f t="shared" si="0"/>
        <v/>
      </c>
      <c r="E58" s="21" t="str">
        <f t="shared" si="14"/>
        <v/>
      </c>
      <c r="F58" s="51"/>
      <c r="G58" s="51" t="str">
        <f t="shared" si="15"/>
        <v/>
      </c>
      <c r="H58" s="2" t="str">
        <f t="shared" si="16"/>
        <v/>
      </c>
      <c r="I58" s="23" t="str">
        <f t="shared" si="17"/>
        <v/>
      </c>
      <c r="J58" s="28" t="str">
        <f ca="1">+IF(ISNUMBER(Int_Exchange_2!B41)=TRUE,ROUND(Int_Exchange_2!B41,2),"")</f>
        <v/>
      </c>
      <c r="K58" s="23" t="str">
        <f t="shared" si="18"/>
        <v/>
      </c>
      <c r="L58" t="s">
        <v>166</v>
      </c>
    </row>
    <row r="59" spans="1:12" x14ac:dyDescent="0.25">
      <c r="A59" s="2" t="s">
        <v>52</v>
      </c>
      <c r="B59" s="17" t="str">
        <f>IF($C$19="Special_Diesel",VLOOKUP($A59,Special_Diesel!$A$3:$AZ$85,$J$14,FALSE),IF($C$19="Gasoline",VLOOKUP($A59,Gasoline!$A$3:$AZ$85,$J$14,FALSE),"Select the fuel Type"))</f>
        <v>Select the fuel Type</v>
      </c>
      <c r="C59" s="51"/>
      <c r="D59" s="59" t="str">
        <f t="shared" si="0"/>
        <v/>
      </c>
      <c r="E59" s="21" t="str">
        <f t="shared" si="14"/>
        <v/>
      </c>
      <c r="F59" s="51"/>
      <c r="G59" s="51" t="str">
        <f t="shared" si="15"/>
        <v/>
      </c>
      <c r="H59" s="2" t="str">
        <f t="shared" si="16"/>
        <v/>
      </c>
      <c r="I59" s="23" t="str">
        <f t="shared" si="17"/>
        <v/>
      </c>
      <c r="J59" s="28" t="str">
        <f ca="1">+IF(ISNUMBER(Int_Exchange_2!B42)=TRUE,ROUND(Int_Exchange_2!B42,2),"")</f>
        <v/>
      </c>
      <c r="K59" s="23" t="str">
        <f t="shared" si="18"/>
        <v/>
      </c>
      <c r="L59" t="s">
        <v>165</v>
      </c>
    </row>
    <row r="60" spans="1:12" x14ac:dyDescent="0.25">
      <c r="A60" s="2" t="s">
        <v>53</v>
      </c>
      <c r="B60" s="17" t="str">
        <f>IF($C$19="Special_Diesel",VLOOKUP($A60,Special_Diesel!$A$3:$AZ$85,$J$14,FALSE),IF($C$19="Gasoline",VLOOKUP($A60,Gasoline!$A$3:$AZ$85,$J$14,FALSE),"Select the fuel Type"))</f>
        <v>Select the fuel Type</v>
      </c>
      <c r="C60" s="51"/>
      <c r="D60" s="59" t="str">
        <f t="shared" si="0"/>
        <v/>
      </c>
      <c r="E60" s="21" t="str">
        <f t="shared" si="14"/>
        <v/>
      </c>
      <c r="F60" s="51"/>
      <c r="G60" s="51" t="str">
        <f t="shared" si="15"/>
        <v/>
      </c>
      <c r="H60" s="2" t="str">
        <f t="shared" si="16"/>
        <v/>
      </c>
      <c r="I60" s="23" t="str">
        <f t="shared" si="17"/>
        <v/>
      </c>
      <c r="J60" s="28" t="str">
        <f ca="1">+IF(ISNUMBER(Int_Exchange_2!B43)=TRUE,ROUND(Int_Exchange_2!B43,2),"")</f>
        <v/>
      </c>
      <c r="K60" s="23" t="str">
        <f t="shared" si="18"/>
        <v/>
      </c>
      <c r="L60" t="s">
        <v>164</v>
      </c>
    </row>
    <row r="61" spans="1:12" x14ac:dyDescent="0.25">
      <c r="A61" s="2" t="s">
        <v>54</v>
      </c>
      <c r="B61" s="17" t="str">
        <f>IF($C$19="Special_Diesel",VLOOKUP($A61,Special_Diesel!$A$3:$AZ$85,$J$14,FALSE),IF($C$19="Gasoline",VLOOKUP($A61,Gasoline!$A$3:$AZ$85,$J$14,FALSE),"Select the fuel Type"))</f>
        <v>Select the fuel Type</v>
      </c>
      <c r="C61" s="51"/>
      <c r="D61" s="59" t="str">
        <f t="shared" si="0"/>
        <v/>
      </c>
      <c r="E61" s="21" t="str">
        <f t="shared" si="14"/>
        <v/>
      </c>
      <c r="F61" s="51"/>
      <c r="G61" s="51" t="str">
        <f t="shared" si="15"/>
        <v/>
      </c>
      <c r="H61" s="2" t="str">
        <f t="shared" si="16"/>
        <v/>
      </c>
      <c r="I61" s="23" t="str">
        <f t="shared" si="17"/>
        <v/>
      </c>
      <c r="J61" s="28" t="str">
        <f ca="1">+IF(ISNUMBER(Int_Exchange_2!B44)=TRUE,ROUND(Int_Exchange_2!B44,2),"")</f>
        <v/>
      </c>
      <c r="K61" s="23" t="str">
        <f t="shared" si="18"/>
        <v/>
      </c>
      <c r="L61" t="s">
        <v>163</v>
      </c>
    </row>
    <row r="62" spans="1:12" x14ac:dyDescent="0.25">
      <c r="A62" s="2" t="s">
        <v>55</v>
      </c>
      <c r="B62" s="17" t="str">
        <f>IF($C$19="Special_Diesel",VLOOKUP($A62,Special_Diesel!$A$3:$AZ$85,$J$14,FALSE),IF($C$19="Gasoline",VLOOKUP($A62,Gasoline!$A$3:$AZ$85,$J$14,FALSE),"Select the fuel Type"))</f>
        <v>Select the fuel Type</v>
      </c>
      <c r="C62" s="51"/>
      <c r="D62" s="59" t="str">
        <f t="shared" si="0"/>
        <v/>
      </c>
      <c r="E62" s="21" t="str">
        <f t="shared" si="14"/>
        <v/>
      </c>
      <c r="F62" s="51"/>
      <c r="G62" s="51" t="str">
        <f t="shared" si="15"/>
        <v/>
      </c>
      <c r="H62" s="2" t="str">
        <f t="shared" si="16"/>
        <v/>
      </c>
      <c r="I62" s="23" t="str">
        <f t="shared" si="17"/>
        <v/>
      </c>
      <c r="J62" s="28" t="str">
        <f ca="1">+IF(ISNUMBER(Int_Exchange_2!B45)=TRUE,ROUND(Int_Exchange_2!B45,2),"")</f>
        <v/>
      </c>
      <c r="K62" s="23" t="str">
        <f t="shared" si="18"/>
        <v/>
      </c>
      <c r="L62" t="s">
        <v>153</v>
      </c>
    </row>
    <row r="63" spans="1:12" x14ac:dyDescent="0.25">
      <c r="A63" s="2" t="s">
        <v>160</v>
      </c>
      <c r="B63" s="17" t="str">
        <f>IF($C$19="Special_Diesel",VLOOKUP($A63,Special_Diesel!$A$3:$AZ$85,$J$14,FALSE),IF($C$19="Gasoline",VLOOKUP($A63,Gasoline!$A$3:$AZ$85,$J$14,FALSE),"Select the fuel Type"))</f>
        <v>Select the fuel Type</v>
      </c>
      <c r="C63" s="51"/>
      <c r="D63" s="59" t="str">
        <f t="shared" si="0"/>
        <v/>
      </c>
      <c r="E63" s="21" t="str">
        <f t="shared" si="14"/>
        <v/>
      </c>
      <c r="F63" s="51"/>
      <c r="G63" s="51" t="str">
        <f t="shared" si="15"/>
        <v/>
      </c>
      <c r="H63" s="2" t="str">
        <f t="shared" si="16"/>
        <v/>
      </c>
      <c r="I63" s="23" t="str">
        <f t="shared" si="17"/>
        <v/>
      </c>
      <c r="J63" s="28" t="str">
        <f ca="1">+IF(ISNUMBER(Int_Exchange_2!B46)=TRUE,ROUND(Int_Exchange_2!B46,2),"")</f>
        <v/>
      </c>
      <c r="K63" s="23" t="str">
        <f t="shared" si="18"/>
        <v/>
      </c>
      <c r="L63" t="s">
        <v>152</v>
      </c>
    </row>
    <row r="64" spans="1:12" x14ac:dyDescent="0.25">
      <c r="A64" s="2" t="s">
        <v>179</v>
      </c>
      <c r="B64" s="17" t="str">
        <f>IF($C$19="Special_Diesel",VLOOKUP($A64,Special_Diesel!$A$3:$AZ$85,$J$14,FALSE),IF($C$19="Gasoline",VLOOKUP($A64,Gasoline!$A$3:$AZ$85,$J$14,FALSE),"Select the fuel Type"))</f>
        <v>Select the fuel Type</v>
      </c>
      <c r="C64" s="51"/>
      <c r="D64" s="59" t="str">
        <f>+IF(C64&lt;&gt;"",C64,"")</f>
        <v/>
      </c>
      <c r="E64" s="21" t="str">
        <f t="shared" si="14"/>
        <v/>
      </c>
      <c r="F64" s="51"/>
      <c r="G64" s="51" t="str">
        <f t="shared" si="15"/>
        <v/>
      </c>
      <c r="H64" s="2" t="str">
        <f t="shared" si="16"/>
        <v/>
      </c>
      <c r="I64" s="23" t="str">
        <f t="shared" si="17"/>
        <v/>
      </c>
      <c r="J64" s="28" t="str">
        <f ca="1">+IF(ISNUMBER(Int_Exchange_2!B47)=TRUE,ROUND(Int_Exchange_2!B47,2),"")</f>
        <v/>
      </c>
      <c r="K64" s="23" t="str">
        <f t="shared" si="18"/>
        <v/>
      </c>
      <c r="L64" t="s">
        <v>151</v>
      </c>
    </row>
    <row r="65" spans="1:13" x14ac:dyDescent="0.25">
      <c r="A65" s="2" t="s">
        <v>181</v>
      </c>
      <c r="B65" s="17" t="str">
        <f>IF($C$19="Special_Diesel",VLOOKUP($A65,Special_Diesel!$A$3:$AZ$85,$J$14,FALSE),IF($C$19="Gasoline",VLOOKUP($A65,Gasoline!$A$3:$AZ$85,$J$14,FALSE),"Select the fuel Type"))</f>
        <v>Select the fuel Type</v>
      </c>
      <c r="C65" s="51"/>
      <c r="D65" s="59" t="str">
        <f>+IF(C65&lt;&gt;"",C65,"")</f>
        <v/>
      </c>
      <c r="E65" s="21" t="str">
        <f t="shared" si="14"/>
        <v/>
      </c>
      <c r="F65" s="51"/>
      <c r="G65" s="51" t="str">
        <f t="shared" si="15"/>
        <v/>
      </c>
      <c r="H65" s="2" t="str">
        <f t="shared" si="16"/>
        <v/>
      </c>
      <c r="I65" s="23" t="str">
        <f t="shared" si="17"/>
        <v/>
      </c>
      <c r="J65" s="28" t="str">
        <f ca="1">+IF(ISNUMBER(Int_Exchange_2!B48)=TRUE,ROUND(Int_Exchange_2!B48,2),"")</f>
        <v/>
      </c>
      <c r="K65" s="23" t="str">
        <f t="shared" si="18"/>
        <v/>
      </c>
      <c r="L65" t="s">
        <v>150</v>
      </c>
    </row>
    <row r="66" spans="1:13" x14ac:dyDescent="0.25">
      <c r="A66" s="2" t="s">
        <v>56</v>
      </c>
      <c r="B66" s="17" t="str">
        <f>IF($C$19="Special_Diesel",VLOOKUP($A66,Special_Diesel!$A$3:$AZ$85,$J$14,FALSE),IF($C$19="Gasoline",VLOOKUP($A66,Gasoline!$A$3:$AZ$85,$J$14,FALSE),"Select the fuel Type"))</f>
        <v>Select the fuel Type</v>
      </c>
      <c r="C66" s="51"/>
      <c r="D66" s="59" t="str">
        <f t="shared" si="0"/>
        <v/>
      </c>
      <c r="E66" s="21" t="str">
        <f t="shared" si="14"/>
        <v/>
      </c>
      <c r="F66" s="51"/>
      <c r="G66" s="51" t="str">
        <f t="shared" si="15"/>
        <v/>
      </c>
      <c r="H66" s="2" t="str">
        <f t="shared" si="16"/>
        <v/>
      </c>
      <c r="I66" s="23" t="str">
        <f t="shared" si="17"/>
        <v/>
      </c>
      <c r="J66" s="28" t="str">
        <f ca="1">+IF(ISNUMBER(Int_Exchange_2!B49)=TRUE,ROUND(Int_Exchange_2!B49,2),"")</f>
        <v/>
      </c>
      <c r="K66" s="23" t="str">
        <f t="shared" si="18"/>
        <v/>
      </c>
      <c r="L66" t="s">
        <v>149</v>
      </c>
    </row>
    <row r="67" spans="1:13" x14ac:dyDescent="0.25">
      <c r="A67" s="2" t="s">
        <v>57</v>
      </c>
      <c r="B67" s="17" t="str">
        <f>IF($C$19="Special_Diesel",VLOOKUP($A67,Special_Diesel!$A$3:$AZ$85,$J$14,FALSE),IF($C$19="Gasoline",VLOOKUP($A67,Gasoline!$A$3:$AZ$85,$J$14,FALSE),"Select the fuel Type"))</f>
        <v>Select the fuel Type</v>
      </c>
      <c r="C67" s="51"/>
      <c r="D67" s="59" t="str">
        <f t="shared" si="0"/>
        <v/>
      </c>
      <c r="E67" s="21" t="str">
        <f t="shared" si="14"/>
        <v/>
      </c>
      <c r="F67" s="51"/>
      <c r="G67" s="51" t="str">
        <f t="shared" si="15"/>
        <v/>
      </c>
      <c r="H67" s="2" t="str">
        <f t="shared" si="16"/>
        <v/>
      </c>
      <c r="I67" s="23" t="str">
        <f t="shared" si="17"/>
        <v/>
      </c>
      <c r="J67" s="28" t="str">
        <f ca="1">+IF(ISNUMBER(Int_Exchange_2!B50)=TRUE,ROUND(Int_Exchange_2!B50,2),"")</f>
        <v/>
      </c>
      <c r="K67" s="23" t="str">
        <f t="shared" si="18"/>
        <v/>
      </c>
      <c r="L67" t="s">
        <v>148</v>
      </c>
    </row>
    <row r="68" spans="1:13" x14ac:dyDescent="0.25">
      <c r="A68" s="2" t="s">
        <v>58</v>
      </c>
      <c r="B68" s="17" t="str">
        <f>IF($C$19="Special_Diesel",VLOOKUP($A68,Special_Diesel!$A$3:$AZ$85,$J$14,FALSE),IF($C$19="Gasoline",VLOOKUP($A68,Gasoline!$A$3:$AZ$85,$J$14,FALSE),"Select the fuel Type"))</f>
        <v>Select the fuel Type</v>
      </c>
      <c r="C68" s="51"/>
      <c r="D68" s="59" t="str">
        <f t="shared" si="0"/>
        <v/>
      </c>
      <c r="E68" s="21" t="str">
        <f t="shared" si="14"/>
        <v/>
      </c>
      <c r="F68" s="51"/>
      <c r="G68" s="51" t="str">
        <f t="shared" si="15"/>
        <v/>
      </c>
      <c r="H68" s="2" t="str">
        <f t="shared" si="16"/>
        <v/>
      </c>
      <c r="I68" s="23" t="str">
        <f t="shared" si="17"/>
        <v/>
      </c>
      <c r="J68" s="28" t="str">
        <f ca="1">+IF(ISNUMBER(Int_Exchange_2!B51)=TRUE,ROUND(Int_Exchange_2!B51,2),"")</f>
        <v/>
      </c>
      <c r="K68" s="23" t="str">
        <f t="shared" si="18"/>
        <v/>
      </c>
      <c r="L68" t="s">
        <v>147</v>
      </c>
    </row>
    <row r="69" spans="1:13" x14ac:dyDescent="0.25">
      <c r="A69" s="2" t="s">
        <v>59</v>
      </c>
      <c r="B69" s="17" t="str">
        <f>IF($C$19="Special_Diesel",VLOOKUP($A69,Special_Diesel!$A$3:$AZ$85,$J$14,FALSE),IF($C$19="Gasoline",VLOOKUP($A69,Gasoline!$A$3:$AZ$85,$J$14,FALSE),"Select the fuel Type"))</f>
        <v>Select the fuel Type</v>
      </c>
      <c r="C69" s="51"/>
      <c r="D69" s="59" t="str">
        <f t="shared" si="0"/>
        <v/>
      </c>
      <c r="E69" s="21" t="str">
        <f t="shared" si="14"/>
        <v/>
      </c>
      <c r="F69" s="51"/>
      <c r="G69" s="51" t="str">
        <f t="shared" si="15"/>
        <v/>
      </c>
      <c r="H69" s="2" t="str">
        <f t="shared" si="16"/>
        <v/>
      </c>
      <c r="I69" s="23" t="str">
        <f t="shared" si="17"/>
        <v/>
      </c>
      <c r="J69" s="28" t="str">
        <f ca="1">+IF(ISNUMBER(Int_Exchange_2!B52)=TRUE,ROUND(Int_Exchange_2!B52,2),"")</f>
        <v/>
      </c>
      <c r="K69" s="23" t="str">
        <f t="shared" si="18"/>
        <v/>
      </c>
      <c r="L69" t="s">
        <v>146</v>
      </c>
      <c r="M69" t="s">
        <v>155</v>
      </c>
    </row>
    <row r="70" spans="1:13" x14ac:dyDescent="0.25">
      <c r="A70" s="2" t="s">
        <v>60</v>
      </c>
      <c r="B70" s="17" t="str">
        <f>IF($C$19="Special_Diesel",VLOOKUP($A70,Special_Diesel!$A$3:$AZ$85,$J$14,FALSE),IF($C$19="Gasoline",VLOOKUP($A70,Gasoline!$A$3:$AZ$85,$J$14,FALSE),"Select the fuel Type"))</f>
        <v>Select the fuel Type</v>
      </c>
      <c r="C70" s="51"/>
      <c r="D70" s="59" t="str">
        <f t="shared" si="0"/>
        <v/>
      </c>
      <c r="E70" s="21" t="str">
        <f t="shared" si="14"/>
        <v/>
      </c>
      <c r="F70" s="51"/>
      <c r="G70" s="51" t="str">
        <f t="shared" si="15"/>
        <v/>
      </c>
      <c r="H70" s="2" t="str">
        <f t="shared" si="16"/>
        <v/>
      </c>
      <c r="I70" s="23" t="str">
        <f t="shared" si="17"/>
        <v/>
      </c>
      <c r="J70" s="28" t="str">
        <f ca="1">+IF(ISNUMBER(Int_Exchange_2!B53)=TRUE,ROUND(Int_Exchange_2!B53,2),"")</f>
        <v/>
      </c>
      <c r="K70" s="23" t="str">
        <f t="shared" si="18"/>
        <v/>
      </c>
      <c r="L70" t="s">
        <v>145</v>
      </c>
      <c r="M70" t="s">
        <v>12</v>
      </c>
    </row>
    <row r="71" spans="1:13" x14ac:dyDescent="0.25">
      <c r="A71" s="2" t="s">
        <v>61</v>
      </c>
      <c r="B71" s="17" t="str">
        <f>IF($C$19="Special_Diesel",VLOOKUP($A71,Special_Diesel!$A$3:$AZ$85,$J$14,FALSE),IF($C$19="Gasoline",VLOOKUP($A71,Gasoline!$A$3:$AZ$85,$J$14,FALSE),"Select the fuel Type"))</f>
        <v>Select the fuel Type</v>
      </c>
      <c r="C71" s="51"/>
      <c r="D71" s="59" t="str">
        <f t="shared" si="0"/>
        <v/>
      </c>
      <c r="E71" s="21" t="str">
        <f t="shared" si="14"/>
        <v/>
      </c>
      <c r="F71" s="51"/>
      <c r="G71" s="51" t="str">
        <f t="shared" si="15"/>
        <v/>
      </c>
      <c r="H71" s="2" t="str">
        <f t="shared" si="16"/>
        <v/>
      </c>
      <c r="I71" s="23" t="str">
        <f t="shared" si="17"/>
        <v/>
      </c>
      <c r="J71" s="28" t="str">
        <f ca="1">+IF(ISNUMBER(Int_Exchange_2!B54)=TRUE,ROUND(Int_Exchange_2!B54,2),"")</f>
        <v/>
      </c>
      <c r="K71" s="23" t="str">
        <f t="shared" si="18"/>
        <v/>
      </c>
      <c r="L71" t="s">
        <v>144</v>
      </c>
    </row>
    <row r="72" spans="1:13" x14ac:dyDescent="0.25">
      <c r="A72" s="2" t="s">
        <v>62</v>
      </c>
      <c r="B72" s="17" t="str">
        <f>IF($C$19="Special_Diesel",VLOOKUP($A72,Special_Diesel!$A$3:$AZ$85,$J$14,FALSE),IF($C$19="Gasoline",VLOOKUP($A72,Gasoline!$A$3:$AZ$85,$J$14,FALSE),"Select the fuel Type"))</f>
        <v>Select the fuel Type</v>
      </c>
      <c r="C72" s="51"/>
      <c r="D72" s="59" t="str">
        <f t="shared" si="0"/>
        <v/>
      </c>
      <c r="E72" s="21" t="str">
        <f t="shared" si="14"/>
        <v/>
      </c>
      <c r="F72" s="51"/>
      <c r="G72" s="51" t="str">
        <f t="shared" si="15"/>
        <v/>
      </c>
      <c r="H72" s="2" t="str">
        <f t="shared" si="16"/>
        <v/>
      </c>
      <c r="I72" s="23" t="str">
        <f t="shared" si="17"/>
        <v/>
      </c>
      <c r="J72" s="28" t="str">
        <f ca="1">+IF(ISNUMBER(Int_Exchange_2!B55)=TRUE,ROUND(Int_Exchange_2!B55,2),"")</f>
        <v/>
      </c>
      <c r="K72" s="23" t="str">
        <f t="shared" si="18"/>
        <v/>
      </c>
      <c r="L72" t="s">
        <v>25</v>
      </c>
    </row>
    <row r="73" spans="1:13" x14ac:dyDescent="0.25">
      <c r="A73" s="2" t="s">
        <v>63</v>
      </c>
      <c r="B73" s="17" t="str">
        <f>IF($C$19="Special_Diesel",VLOOKUP($A73,Special_Diesel!$A$3:$AZ$85,$J$14,FALSE),IF($C$19="Gasoline",VLOOKUP($A73,Gasoline!$A$3:$AZ$85,$J$14,FALSE),"Select the fuel Type"))</f>
        <v>Select the fuel Type</v>
      </c>
      <c r="C73" s="51"/>
      <c r="D73" s="59" t="str">
        <f t="shared" si="0"/>
        <v/>
      </c>
      <c r="E73" s="21" t="str">
        <f t="shared" si="14"/>
        <v/>
      </c>
      <c r="F73" s="51"/>
      <c r="G73" s="51" t="str">
        <f t="shared" si="15"/>
        <v/>
      </c>
      <c r="H73" s="3" t="str">
        <f t="shared" si="16"/>
        <v/>
      </c>
      <c r="I73" s="24" t="str">
        <f t="shared" si="17"/>
        <v/>
      </c>
      <c r="J73" s="24"/>
      <c r="K73" s="24"/>
      <c r="L73" t="s">
        <v>24</v>
      </c>
    </row>
    <row r="74" spans="1:13" x14ac:dyDescent="0.25">
      <c r="A74" s="2" t="s">
        <v>64</v>
      </c>
      <c r="B74" s="17" t="str">
        <f>IF($C$19="Special_Diesel",VLOOKUP($A74,Special_Diesel!$A$3:$AZ$85,$J$14,FALSE),IF($C$19="Gasoline",VLOOKUP($A74,Gasoline!$A$3:$AZ$85,$J$14,FALSE),"Select the fuel Type"))</f>
        <v>Select the fuel Type</v>
      </c>
      <c r="C74" s="51"/>
      <c r="D74" s="59" t="str">
        <f t="shared" si="0"/>
        <v/>
      </c>
      <c r="E74" s="21" t="str">
        <f t="shared" si="14"/>
        <v/>
      </c>
      <c r="F74" s="51"/>
      <c r="G74" s="51" t="str">
        <f t="shared" si="15"/>
        <v/>
      </c>
      <c r="H74" s="2" t="str">
        <f t="shared" si="16"/>
        <v/>
      </c>
      <c r="I74" s="23" t="str">
        <f t="shared" si="17"/>
        <v/>
      </c>
      <c r="J74" s="28" t="str">
        <f ca="1">+IF(ISNUMBER(Int_Exchange_2!B57)=TRUE,ROUND(Int_Exchange_2!B57,2),"")</f>
        <v/>
      </c>
      <c r="K74" s="23" t="str">
        <f t="shared" ref="K74:K85" si="19">+IF(C74&lt;&gt;"",I74+J74,"")</f>
        <v/>
      </c>
      <c r="L74" t="s">
        <v>0</v>
      </c>
    </row>
    <row r="75" spans="1:13" x14ac:dyDescent="0.25">
      <c r="A75" s="2" t="s">
        <v>178</v>
      </c>
      <c r="B75" s="17" t="str">
        <f>IF($C$19="Special_Diesel",VLOOKUP($A75,Special_Diesel!$A$3:$AZ$85,$J$14,FALSE),IF($C$19="Gasoline",VLOOKUP($A75,Gasoline!$A$3:$AZ$85,$J$14,FALSE),"Select the fuel Type"))</f>
        <v>Select the fuel Type</v>
      </c>
      <c r="C75" s="51"/>
      <c r="D75" s="59" t="str">
        <f t="shared" si="0"/>
        <v/>
      </c>
      <c r="E75" s="21" t="str">
        <f t="shared" si="14"/>
        <v/>
      </c>
      <c r="F75" s="51"/>
      <c r="G75" s="51" t="str">
        <f t="shared" si="15"/>
        <v/>
      </c>
      <c r="H75" s="2" t="str">
        <f t="shared" si="16"/>
        <v/>
      </c>
      <c r="I75" s="23" t="str">
        <f t="shared" si="17"/>
        <v/>
      </c>
      <c r="J75" s="28" t="str">
        <f ca="1">+IF(ISNUMBER(Int_Exchange_2!B58)=TRUE,ROUND(Int_Exchange_2!B58,2),"")</f>
        <v/>
      </c>
      <c r="K75" s="23" t="str">
        <f t="shared" si="19"/>
        <v/>
      </c>
      <c r="L75" t="s">
        <v>1</v>
      </c>
    </row>
    <row r="76" spans="1:13" x14ac:dyDescent="0.25">
      <c r="A76" s="2" t="s">
        <v>180</v>
      </c>
      <c r="B76" s="17" t="str">
        <f>IF($C$19="Special_Diesel",VLOOKUP($A76,Special_Diesel!$A$3:$AZ$85,$J$14,FALSE),IF($C$19="Gasoline",VLOOKUP($A76,Gasoline!$A$3:$AZ$85,$J$14,FALSE),"Select the fuel Type"))</f>
        <v>Select the fuel Type</v>
      </c>
      <c r="C76" s="51"/>
      <c r="D76" s="59" t="str">
        <f t="shared" ref="D76" si="20">+IF(C76&lt;&gt;"",C76,"")</f>
        <v/>
      </c>
      <c r="E76" s="21" t="str">
        <f t="shared" si="14"/>
        <v/>
      </c>
      <c r="F76" s="51"/>
      <c r="G76" s="51" t="str">
        <f t="shared" si="15"/>
        <v/>
      </c>
      <c r="H76" s="2" t="str">
        <f t="shared" si="16"/>
        <v/>
      </c>
      <c r="I76" s="23" t="str">
        <f t="shared" si="17"/>
        <v/>
      </c>
      <c r="J76" s="28" t="str">
        <f ca="1">+IF(ISNUMBER(Int_Exchange_2!B59)=TRUE,ROUND(Int_Exchange_2!B59,2),"")</f>
        <v/>
      </c>
      <c r="K76" s="23" t="str">
        <f t="shared" si="19"/>
        <v/>
      </c>
      <c r="L76" t="s">
        <v>2</v>
      </c>
    </row>
    <row r="77" spans="1:13" x14ac:dyDescent="0.25">
      <c r="A77" s="2" t="s">
        <v>65</v>
      </c>
      <c r="B77" s="17" t="str">
        <f>IF($C$19="Special_Diesel",VLOOKUP($A77,Special_Diesel!$A$3:$AZ$85,$J$14,FALSE),IF($C$19="Gasoline",VLOOKUP($A77,Gasoline!$A$3:$AZ$85,$J$14,FALSE),"Select the fuel Type"))</f>
        <v>Select the fuel Type</v>
      </c>
      <c r="C77" s="51"/>
      <c r="D77" s="59" t="str">
        <f t="shared" si="0"/>
        <v/>
      </c>
      <c r="E77" s="21" t="str">
        <f t="shared" si="14"/>
        <v/>
      </c>
      <c r="F77" s="51"/>
      <c r="G77" s="51" t="str">
        <f t="shared" si="15"/>
        <v/>
      </c>
      <c r="H77" s="2" t="str">
        <f t="shared" si="16"/>
        <v/>
      </c>
      <c r="I77" s="23" t="str">
        <f t="shared" si="17"/>
        <v/>
      </c>
      <c r="J77" s="28" t="str">
        <f ca="1">+IF(ISNUMBER(Int_Exchange_2!B60)=TRUE,ROUND(Int_Exchange_2!B60,2),"")</f>
        <v/>
      </c>
      <c r="K77" s="23" t="str">
        <f t="shared" si="19"/>
        <v/>
      </c>
      <c r="L77" t="s">
        <v>3</v>
      </c>
    </row>
    <row r="78" spans="1:13" x14ac:dyDescent="0.25">
      <c r="A78" s="2" t="s">
        <v>66</v>
      </c>
      <c r="B78" s="17" t="str">
        <f>IF($C$19="Special_Diesel",VLOOKUP($A78,Special_Diesel!$A$3:$AZ$85,$J$14,FALSE),IF($C$19="Gasoline",VLOOKUP($A78,Gasoline!$A$3:$AZ$85,$J$14,FALSE),"Select the fuel Type"))</f>
        <v>Select the fuel Type</v>
      </c>
      <c r="C78" s="51"/>
      <c r="D78" s="59" t="str">
        <f t="shared" si="0"/>
        <v/>
      </c>
      <c r="E78" s="21" t="str">
        <f t="shared" si="14"/>
        <v/>
      </c>
      <c r="F78" s="51"/>
      <c r="G78" s="51" t="str">
        <f t="shared" si="15"/>
        <v/>
      </c>
      <c r="H78" s="2" t="str">
        <f t="shared" si="16"/>
        <v/>
      </c>
      <c r="I78" s="23" t="str">
        <f t="shared" si="17"/>
        <v/>
      </c>
      <c r="J78" s="28" t="str">
        <f ca="1">+IF(ISNUMBER(Int_Exchange_2!B61)=TRUE,ROUND(Int_Exchange_2!B61,2),"")</f>
        <v/>
      </c>
      <c r="K78" s="23" t="str">
        <f t="shared" si="19"/>
        <v/>
      </c>
      <c r="L78" t="s">
        <v>4</v>
      </c>
    </row>
    <row r="79" spans="1:13" x14ac:dyDescent="0.25">
      <c r="A79" s="2" t="s">
        <v>67</v>
      </c>
      <c r="B79" s="17" t="str">
        <f>IF($C$19="Special_Diesel",VLOOKUP($A79,Special_Diesel!$A$3:$AZ$85,$J$14,FALSE),IF($C$19="Gasoline",VLOOKUP($A79,Gasoline!$A$3:$AZ$85,$J$14,FALSE),"Select the fuel Type"))</f>
        <v>Select the fuel Type</v>
      </c>
      <c r="C79" s="51"/>
      <c r="D79" s="59" t="str">
        <f t="shared" si="0"/>
        <v/>
      </c>
      <c r="E79" s="21" t="str">
        <f t="shared" si="14"/>
        <v/>
      </c>
      <c r="F79" s="51"/>
      <c r="G79" s="51" t="str">
        <f t="shared" si="15"/>
        <v/>
      </c>
      <c r="H79" s="2" t="str">
        <f t="shared" si="16"/>
        <v/>
      </c>
      <c r="I79" s="23" t="str">
        <f t="shared" si="17"/>
        <v/>
      </c>
      <c r="J79" s="28" t="str">
        <f ca="1">+IF(ISNUMBER(Int_Exchange_2!B62)=TRUE,ROUND(Int_Exchange_2!B62,2),"")</f>
        <v/>
      </c>
      <c r="K79" s="23" t="str">
        <f t="shared" si="19"/>
        <v/>
      </c>
      <c r="L79" t="s">
        <v>5</v>
      </c>
    </row>
    <row r="80" spans="1:13" x14ac:dyDescent="0.25">
      <c r="A80" s="2" t="s">
        <v>68</v>
      </c>
      <c r="B80" s="17" t="str">
        <f>IF($C$19="Special_Diesel",VLOOKUP($A80,Special_Diesel!$A$3:$AZ$85,$J$14,FALSE),IF($C$19="Gasoline",VLOOKUP($A80,Gasoline!$A$3:$AZ$85,$J$14,FALSE),"Select the fuel Type"))</f>
        <v>Select the fuel Type</v>
      </c>
      <c r="C80" s="51"/>
      <c r="D80" s="59" t="str">
        <f t="shared" si="0"/>
        <v/>
      </c>
      <c r="E80" s="21" t="str">
        <f t="shared" si="14"/>
        <v/>
      </c>
      <c r="F80" s="51"/>
      <c r="G80" s="51" t="str">
        <f t="shared" si="15"/>
        <v/>
      </c>
      <c r="H80" s="2" t="str">
        <f t="shared" si="16"/>
        <v/>
      </c>
      <c r="I80" s="23" t="str">
        <f t="shared" si="17"/>
        <v/>
      </c>
      <c r="J80" s="28" t="str">
        <f ca="1">+IF(ISNUMBER(Int_Exchange_2!B63)=TRUE,ROUND(Int_Exchange_2!B63,2),"")</f>
        <v/>
      </c>
      <c r="K80" s="23" t="str">
        <f t="shared" si="19"/>
        <v/>
      </c>
      <c r="L80" t="s">
        <v>6</v>
      </c>
    </row>
    <row r="81" spans="1:13" x14ac:dyDescent="0.25">
      <c r="A81" s="2" t="s">
        <v>69</v>
      </c>
      <c r="B81" s="17" t="str">
        <f>IF($C$19="Special_Diesel",VLOOKUP($A81,Special_Diesel!$A$3:$AZ$85,$J$14,FALSE),IF($C$19="Gasoline",VLOOKUP($A81,Gasoline!$A$3:$AZ$85,$J$14,FALSE),"Select the fuel Type"))</f>
        <v>Select the fuel Type</v>
      </c>
      <c r="C81" s="51"/>
      <c r="D81" s="59" t="str">
        <f t="shared" si="0"/>
        <v/>
      </c>
      <c r="E81" s="21" t="str">
        <f t="shared" si="14"/>
        <v/>
      </c>
      <c r="F81" s="51"/>
      <c r="G81" s="51" t="str">
        <f t="shared" si="15"/>
        <v/>
      </c>
      <c r="H81" s="2" t="str">
        <f t="shared" si="16"/>
        <v/>
      </c>
      <c r="I81" s="23" t="str">
        <f t="shared" si="17"/>
        <v/>
      </c>
      <c r="J81" s="28" t="str">
        <f ca="1">+IF(ISNUMBER(Int_Exchange_2!B64)=TRUE,ROUND(Int_Exchange_2!B64,2),"")</f>
        <v/>
      </c>
      <c r="K81" s="23" t="str">
        <f t="shared" si="19"/>
        <v/>
      </c>
      <c r="L81" t="s">
        <v>7</v>
      </c>
    </row>
    <row r="82" spans="1:13" x14ac:dyDescent="0.25">
      <c r="A82" s="2" t="s">
        <v>70</v>
      </c>
      <c r="B82" s="17" t="str">
        <f>IF($C$19="Special_Diesel",VLOOKUP($A82,Special_Diesel!$A$3:$AZ$85,$J$14,FALSE),IF($C$19="Gasoline",VLOOKUP($A82,Gasoline!$A$3:$AZ$85,$J$14,FALSE),"Select the fuel Type"))</f>
        <v>Select the fuel Type</v>
      </c>
      <c r="C82" s="51"/>
      <c r="D82" s="59" t="str">
        <f t="shared" si="0"/>
        <v/>
      </c>
      <c r="E82" s="21" t="str">
        <f t="shared" si="14"/>
        <v/>
      </c>
      <c r="F82" s="51"/>
      <c r="G82" s="51" t="str">
        <f t="shared" si="15"/>
        <v/>
      </c>
      <c r="H82" s="2" t="str">
        <f t="shared" si="16"/>
        <v/>
      </c>
      <c r="I82" s="23" t="str">
        <f t="shared" si="17"/>
        <v/>
      </c>
      <c r="J82" s="28" t="str">
        <f ca="1">+IF(ISNUMBER(Int_Exchange_2!B65)=TRUE,ROUND(Int_Exchange_2!B65,2),"")</f>
        <v/>
      </c>
      <c r="K82" s="23" t="str">
        <f t="shared" si="19"/>
        <v/>
      </c>
    </row>
    <row r="83" spans="1:13" x14ac:dyDescent="0.25">
      <c r="A83" s="2" t="s">
        <v>71</v>
      </c>
      <c r="B83" s="17" t="str">
        <f>IF($C$19="Special_Diesel",VLOOKUP($A83,Special_Diesel!$A$3:$AZ$85,$J$14,FALSE),IF($C$19="Gasoline",VLOOKUP($A83,Gasoline!$A$3:$AZ$85,$J$14,FALSE),"Select the fuel Type"))</f>
        <v>Select the fuel Type</v>
      </c>
      <c r="C83" s="51"/>
      <c r="D83" s="59" t="str">
        <f t="shared" si="0"/>
        <v/>
      </c>
      <c r="E83" s="21" t="str">
        <f t="shared" si="14"/>
        <v/>
      </c>
      <c r="F83" s="51"/>
      <c r="G83" s="51" t="str">
        <f t="shared" si="15"/>
        <v/>
      </c>
      <c r="H83" s="2" t="str">
        <f t="shared" si="16"/>
        <v/>
      </c>
      <c r="I83" s="23" t="str">
        <f t="shared" si="17"/>
        <v/>
      </c>
      <c r="J83" s="28" t="str">
        <f ca="1">+IF(ISNUMBER(Int_Exchange_2!B66)=TRUE,ROUND(Int_Exchange_2!B66,2),"")</f>
        <v/>
      </c>
      <c r="K83" s="23" t="str">
        <f t="shared" si="19"/>
        <v/>
      </c>
    </row>
    <row r="84" spans="1:13" x14ac:dyDescent="0.25">
      <c r="A84" s="2" t="s">
        <v>72</v>
      </c>
      <c r="B84" s="17" t="str">
        <f>IF($C$19="Special_Diesel",VLOOKUP($A84,Special_Diesel!$A$3:$AZ$85,$J$14,FALSE),IF($C$19="Gasoline",VLOOKUP($A84,Gasoline!$A$3:$AZ$85,$J$14,FALSE),"Select the fuel Type"))</f>
        <v>Select the fuel Type</v>
      </c>
      <c r="C84" s="51"/>
      <c r="D84" s="59" t="str">
        <f t="shared" si="0"/>
        <v/>
      </c>
      <c r="E84" s="21" t="str">
        <f t="shared" si="14"/>
        <v/>
      </c>
      <c r="F84" s="51"/>
      <c r="G84" s="51" t="str">
        <f t="shared" si="15"/>
        <v/>
      </c>
      <c r="H84" s="2" t="str">
        <f t="shared" si="16"/>
        <v/>
      </c>
      <c r="I84" s="23" t="str">
        <f t="shared" si="17"/>
        <v/>
      </c>
      <c r="J84" s="28" t="str">
        <f ca="1">+IF(ISNUMBER(Int_Exchange_2!B67)=TRUE,ROUND(Int_Exchange_2!B67,2),"")</f>
        <v/>
      </c>
      <c r="K84" s="23" t="str">
        <f t="shared" si="19"/>
        <v/>
      </c>
    </row>
    <row r="85" spans="1:13" x14ac:dyDescent="0.25">
      <c r="A85" s="2" t="s">
        <v>73</v>
      </c>
      <c r="B85" s="17" t="str">
        <f>IF($C$19="Special_Diesel",VLOOKUP($A85,Special_Diesel!$A$3:$AZ$85,$J$14,FALSE),IF($C$19="Gasoline",VLOOKUP($A85,Gasoline!$A$3:$AZ$85,$J$14,FALSE),"Select the fuel Type"))</f>
        <v>Select the fuel Type</v>
      </c>
      <c r="C85" s="51"/>
      <c r="D85" s="59" t="str">
        <f>+IF(C85&lt;&gt;"",C85,"")</f>
        <v/>
      </c>
      <c r="E85" s="21" t="str">
        <f t="shared" si="14"/>
        <v/>
      </c>
      <c r="F85" s="51"/>
      <c r="G85" s="51" t="str">
        <f t="shared" si="15"/>
        <v/>
      </c>
      <c r="H85" s="2" t="str">
        <f t="shared" si="16"/>
        <v/>
      </c>
      <c r="I85" s="23" t="str">
        <f t="shared" si="17"/>
        <v/>
      </c>
      <c r="J85" s="28" t="str">
        <f ca="1">+IF(ISNUMBER(Int_Exchange_2!B68)=TRUE,ROUND(Int_Exchange_2!B68,2),"")</f>
        <v/>
      </c>
      <c r="K85" s="23" t="str">
        <f t="shared" si="19"/>
        <v/>
      </c>
    </row>
    <row r="86" spans="1:13" x14ac:dyDescent="0.25">
      <c r="A86" s="2" t="s">
        <v>74</v>
      </c>
      <c r="B86" s="17" t="str">
        <f>IF($C$19="Special_Diesel",VLOOKUP($A86,Special_Diesel!$A$3:$AZ$85,$J$14,FALSE),IF($C$19="Gasoline",VLOOKUP($A86,Gasoline!$A$3:$AZ$85,$J$14,FALSE),"Select the fuel Type"))</f>
        <v>Select the fuel Type</v>
      </c>
      <c r="C86" s="3"/>
      <c r="D86" s="3" t="str">
        <f>+IF(D85&lt;&gt;"",D85,"")</f>
        <v/>
      </c>
      <c r="E86" s="21" t="str">
        <f>IFERROR(+IF(C85&lt;&gt;"",ROUND(D85/$J$21,0),""),0)</f>
        <v/>
      </c>
      <c r="F86" s="3"/>
      <c r="G86" s="3"/>
      <c r="H86" s="21" t="str">
        <f>+E86</f>
        <v/>
      </c>
      <c r="I86" s="23" t="str">
        <f>+IF(C85&lt;&gt;"",ROUND(H86*B86,2),"")</f>
        <v/>
      </c>
      <c r="J86" s="28" t="str">
        <f ca="1">+IF(ISNUMBER(Int_Exchange_2!B69)=TRUE,ROUND(Int_Exchange_2!B69,2),"")</f>
        <v/>
      </c>
      <c r="K86" s="23" t="str">
        <f>+IF(C85&lt;&gt;"",I86+J86,"")</f>
        <v/>
      </c>
    </row>
    <row r="87" spans="1:13" x14ac:dyDescent="0.25">
      <c r="A87" s="2" t="s">
        <v>75</v>
      </c>
      <c r="B87" s="17" t="str">
        <f>IF($C$19="Special_Diesel",VLOOKUP($A87,Special_Diesel!$A$3:$AZ$85,$J$14,FALSE),IF($C$19="Gasoline",VLOOKUP($A87,Gasoline!$A$3:$AZ$85,$J$14,FALSE),"Select the fuel Type"))</f>
        <v>Select the fuel Type</v>
      </c>
      <c r="C87" s="51"/>
      <c r="D87" s="59" t="str">
        <f t="shared" si="0"/>
        <v/>
      </c>
      <c r="E87" s="21" t="str">
        <f t="shared" ref="E87:E92" si="21">IFERROR(+IF(C87&lt;&gt;"",ROUND(D87/$J$21,0),""),0)</f>
        <v/>
      </c>
      <c r="F87" s="51"/>
      <c r="G87" s="51" t="str">
        <f t="shared" si="15"/>
        <v/>
      </c>
      <c r="H87" s="2" t="str">
        <f t="shared" ref="H87:H92" si="22">+IF(C87&lt;&gt;0,E87-G87,"")</f>
        <v/>
      </c>
      <c r="I87" s="23" t="str">
        <f t="shared" ref="I87:I92" si="23">+IF(C87&lt;&gt;"",ROUND(H87*B87,2),"")</f>
        <v/>
      </c>
      <c r="J87" s="28" t="str">
        <f ca="1">+IF(ISNUMBER(Int_Exchange_2!B70)=TRUE,ROUND(Int_Exchange_2!B70,2),"")</f>
        <v/>
      </c>
      <c r="K87" s="23" t="str">
        <f>+IF(C87&lt;&gt;"",I87+J87,"")</f>
        <v/>
      </c>
    </row>
    <row r="88" spans="1:13" x14ac:dyDescent="0.25">
      <c r="A88" s="2" t="s">
        <v>76</v>
      </c>
      <c r="B88" s="17" t="str">
        <f>IF($C$19="Special_Diesel",VLOOKUP($A88,Special_Diesel!$A$3:$AZ$85,$J$14,FALSE),IF($C$19="Gasoline",VLOOKUP($A88,Gasoline!$A$3:$AZ$85,$J$14,FALSE),"Select the fuel Type"))</f>
        <v>Select the fuel Type</v>
      </c>
      <c r="C88" s="51"/>
      <c r="D88" s="59" t="str">
        <f t="shared" si="0"/>
        <v/>
      </c>
      <c r="E88" s="21" t="str">
        <f t="shared" si="21"/>
        <v/>
      </c>
      <c r="F88" s="51"/>
      <c r="G88" s="51" t="str">
        <f t="shared" si="15"/>
        <v/>
      </c>
      <c r="H88" s="2" t="str">
        <f t="shared" si="22"/>
        <v/>
      </c>
      <c r="I88" s="23" t="str">
        <f t="shared" si="23"/>
        <v/>
      </c>
      <c r="J88" s="28" t="str">
        <f ca="1">+IF(ISNUMBER(Int_Exchange_2!B71)=TRUE,ROUND(Int_Exchange_2!B71,2),"")</f>
        <v/>
      </c>
      <c r="K88" s="23" t="str">
        <f>+IF(C88&lt;&gt;"",I88+J88,"")</f>
        <v/>
      </c>
    </row>
    <row r="89" spans="1:13" x14ac:dyDescent="0.25">
      <c r="A89" s="2" t="s">
        <v>77</v>
      </c>
      <c r="B89" s="17" t="str">
        <f>IF($C$19="Special_Diesel",VLOOKUP($A89,Special_Diesel!$A$3:$AZ$85,$J$14,FALSE),IF($C$19="Gasoline",VLOOKUP($A89,Gasoline!$A$3:$AZ$85,$J$14,FALSE),"Select the fuel Type"))</f>
        <v>Select the fuel Type</v>
      </c>
      <c r="C89" s="51"/>
      <c r="D89" s="59" t="str">
        <f t="shared" si="0"/>
        <v/>
      </c>
      <c r="E89" s="21" t="str">
        <f t="shared" si="21"/>
        <v/>
      </c>
      <c r="F89" s="51"/>
      <c r="G89" s="51" t="str">
        <f t="shared" si="15"/>
        <v/>
      </c>
      <c r="H89" s="2" t="str">
        <f t="shared" si="22"/>
        <v/>
      </c>
      <c r="I89" s="23" t="str">
        <f t="shared" si="23"/>
        <v/>
      </c>
      <c r="J89" s="28" t="str">
        <f ca="1">+IF(ISNUMBER(Int_Exchange_2!B72)=TRUE,ROUND(Int_Exchange_2!B72,2),"")</f>
        <v/>
      </c>
      <c r="K89" s="23" t="str">
        <f>+IF(C89&lt;&gt;"",I89+J89,"")</f>
        <v/>
      </c>
    </row>
    <row r="90" spans="1:13" x14ac:dyDescent="0.25">
      <c r="A90" s="2" t="s">
        <v>78</v>
      </c>
      <c r="B90" s="17" t="str">
        <f>IF($C$19="Special_Diesel",VLOOKUP($A90,Special_Diesel!$A$3:$AZ$85,$J$14,FALSE),IF($C$19="Gasoline",VLOOKUP($A90,Gasoline!$A$3:$AZ$85,$J$14,FALSE),"Select the fuel Type"))</f>
        <v>Select the fuel Type</v>
      </c>
      <c r="C90" s="51"/>
      <c r="D90" s="59" t="str">
        <f t="shared" si="0"/>
        <v/>
      </c>
      <c r="E90" s="21" t="str">
        <f t="shared" si="21"/>
        <v/>
      </c>
      <c r="F90" s="51"/>
      <c r="G90" s="51" t="str">
        <f t="shared" si="15"/>
        <v/>
      </c>
      <c r="H90" s="2" t="str">
        <f t="shared" si="22"/>
        <v/>
      </c>
      <c r="I90" s="23" t="str">
        <f t="shared" si="23"/>
        <v/>
      </c>
      <c r="J90" s="28" t="str">
        <f ca="1">+IF(ISNUMBER(Int_Exchange_2!B73)=TRUE,ROUND(Int_Exchange_2!B73,2),"")</f>
        <v/>
      </c>
      <c r="K90" s="23" t="str">
        <f>+IF(C90&lt;&gt;"",I90+J90,"")</f>
        <v/>
      </c>
    </row>
    <row r="91" spans="1:13" x14ac:dyDescent="0.25">
      <c r="A91" s="2" t="s">
        <v>79</v>
      </c>
      <c r="B91" s="17" t="str">
        <f>IF($C$19="Special_Diesel",VLOOKUP($A91,Special_Diesel!$A$3:$AZ$85,$J$14,FALSE),IF($C$19="Gasoline",VLOOKUP($A91,Gasoline!$A$3:$AZ$85,$J$14,FALSE),"Select the fuel Type"))</f>
        <v>Select the fuel Type</v>
      </c>
      <c r="C91" s="51"/>
      <c r="D91" s="59" t="str">
        <f t="shared" si="0"/>
        <v/>
      </c>
      <c r="E91" s="21" t="str">
        <f t="shared" si="21"/>
        <v/>
      </c>
      <c r="F91" s="51"/>
      <c r="G91" s="51" t="str">
        <f t="shared" si="15"/>
        <v/>
      </c>
      <c r="H91" s="2" t="str">
        <f t="shared" si="22"/>
        <v/>
      </c>
      <c r="I91" s="23" t="str">
        <f t="shared" si="23"/>
        <v/>
      </c>
      <c r="J91" s="28" t="str">
        <f ca="1">+IF(ISNUMBER(Int_Exchange_2!B74)=TRUE,ROUND(Int_Exchange_2!B74,2),"")</f>
        <v/>
      </c>
      <c r="K91" s="23" t="str">
        <f>+IF(C91&lt;&gt;"",I91+J91,"")</f>
        <v/>
      </c>
    </row>
    <row r="92" spans="1:13" x14ac:dyDescent="0.25">
      <c r="A92" s="2" t="s">
        <v>80</v>
      </c>
      <c r="B92" s="19"/>
      <c r="C92" s="51"/>
      <c r="D92" s="59" t="str">
        <f t="shared" si="0"/>
        <v/>
      </c>
      <c r="E92" s="22" t="str">
        <f t="shared" si="21"/>
        <v/>
      </c>
      <c r="F92" s="51"/>
      <c r="G92" s="51" t="str">
        <f t="shared" si="15"/>
        <v/>
      </c>
      <c r="H92" s="3" t="str">
        <f t="shared" si="22"/>
        <v/>
      </c>
      <c r="I92" s="24" t="str">
        <f t="shared" si="23"/>
        <v/>
      </c>
      <c r="J92" s="29" t="str">
        <f>+IF(C92&lt;&gt;"",0,"")</f>
        <v/>
      </c>
      <c r="K92" s="24" t="str">
        <f>+IF(C92&lt;&gt;"",0,"")</f>
        <v/>
      </c>
    </row>
    <row r="93" spans="1:13" x14ac:dyDescent="0.25">
      <c r="A93" s="87" t="s">
        <v>88</v>
      </c>
      <c r="B93" s="87"/>
      <c r="C93" s="55" t="str">
        <f t="shared" ref="C93:J93" si="24">+IF(C99&lt;&gt;0,C99,"")</f>
        <v/>
      </c>
      <c r="D93" s="55" t="str">
        <f t="shared" si="24"/>
        <v/>
      </c>
      <c r="E93" s="55" t="str">
        <f>IFERROR(+IF(E99&lt;&gt;0,E99,""),0)</f>
        <v/>
      </c>
      <c r="F93" s="55" t="str">
        <f t="shared" si="24"/>
        <v/>
      </c>
      <c r="G93" s="55" t="str">
        <f>+IF(G99&lt;&gt;0,G99,"")</f>
        <v/>
      </c>
      <c r="H93" s="56" t="str">
        <f t="shared" si="24"/>
        <v/>
      </c>
      <c r="I93" s="57" t="str">
        <f t="shared" si="24"/>
        <v/>
      </c>
      <c r="J93" s="58" t="str">
        <f t="shared" ca="1" si="24"/>
        <v/>
      </c>
      <c r="K93" s="23" t="str">
        <f>+IF(L99&lt;&gt;0,L99,"")</f>
        <v/>
      </c>
      <c r="M93" s="46"/>
    </row>
    <row r="94" spans="1:13" x14ac:dyDescent="0.25">
      <c r="C94" t="s">
        <v>109</v>
      </c>
      <c r="F94" t="s">
        <v>108</v>
      </c>
      <c r="H94" s="93" t="s">
        <v>104</v>
      </c>
      <c r="I94" s="93"/>
      <c r="J94" s="93"/>
      <c r="K94" s="47" t="str">
        <f>+K93</f>
        <v/>
      </c>
    </row>
    <row r="95" spans="1:13" x14ac:dyDescent="0.25">
      <c r="H95" s="94" t="s">
        <v>103</v>
      </c>
      <c r="I95" s="94"/>
      <c r="J95" s="94"/>
      <c r="K95" s="47">
        <f ca="1">IFERROR(+IF(Cur_Month&gt;Int_Start-1,50,0),0)</f>
        <v>0</v>
      </c>
    </row>
    <row r="96" spans="1:13" x14ac:dyDescent="0.25">
      <c r="H96" s="94" t="s">
        <v>105</v>
      </c>
      <c r="I96" s="94"/>
      <c r="J96" s="94"/>
      <c r="K96" s="54"/>
    </row>
    <row r="97" spans="1:12" x14ac:dyDescent="0.25">
      <c r="H97" s="94" t="s">
        <v>106</v>
      </c>
      <c r="I97" s="94"/>
      <c r="J97" s="94"/>
      <c r="K97" s="47">
        <f ca="1">IFERROR(IF(K94+K95+K96&gt;=0,K94+K95+K96,""),0)</f>
        <v>0</v>
      </c>
    </row>
    <row r="98" spans="1:12" x14ac:dyDescent="0.25">
      <c r="H98" s="94" t="s">
        <v>107</v>
      </c>
      <c r="I98" s="94"/>
      <c r="J98" s="94"/>
      <c r="K98" s="48">
        <f ca="1">IFERROR(IF(K94+K95+K96&lt;0,K94+K95+K96,""),0)</f>
        <v>0</v>
      </c>
    </row>
    <row r="99" spans="1:12" x14ac:dyDescent="0.25">
      <c r="A99" s="49" t="s">
        <v>133</v>
      </c>
      <c r="B99" s="49"/>
      <c r="C99" s="49">
        <f>+SUM(C24:C92)-IF(C43&lt;&gt;"",C43,0)-IF(C46&lt;&gt;"",C46,0)-IF(C86&lt;&gt;"",C86,0)</f>
        <v>0</v>
      </c>
      <c r="D99" s="49">
        <f>+SUM(D24:D92)-IF(D43&lt;&gt;"",D43,0)-IF(D46&lt;&gt;"",D46,0)-IF(D86&lt;&gt;"",D86,0)</f>
        <v>0</v>
      </c>
      <c r="E99" s="79">
        <f>+SUM(E24:E92)-IF(E43&lt;&gt;"",E43,0)-IF(E46&lt;&gt;"",E46,0)-IF(E86&lt;&gt;"",E86,0)</f>
        <v>0</v>
      </c>
      <c r="F99" s="49">
        <f>+SUM(F24:F92)</f>
        <v>0</v>
      </c>
      <c r="G99" s="49">
        <f>+SUM(G24:G92)</f>
        <v>0</v>
      </c>
      <c r="H99" s="50">
        <f>+SUM(H24:H92)</f>
        <v>0</v>
      </c>
      <c r="I99" s="49">
        <f>+SUM(I24:I92)</f>
        <v>0</v>
      </c>
      <c r="J99" s="49">
        <f ca="1">+SUM(J24:J92)</f>
        <v>0</v>
      </c>
      <c r="K99" s="49"/>
      <c r="L99" s="46">
        <f>+SUM(K24:K92)</f>
        <v>0</v>
      </c>
    </row>
    <row r="100" spans="1:12" x14ac:dyDescent="0.25">
      <c r="A100" t="s">
        <v>110</v>
      </c>
      <c r="C100" s="95" t="str">
        <f>IFERROR(+VLOOKUP(H14,Admin!A2:B50,2,FALSE),"-")</f>
        <v>-</v>
      </c>
      <c r="D100" s="95"/>
      <c r="E100" s="95"/>
    </row>
    <row r="101" spans="1:12" x14ac:dyDescent="0.25">
      <c r="A101" t="s">
        <v>111</v>
      </c>
      <c r="I101" s="12" t="s">
        <v>123</v>
      </c>
      <c r="J101" s="5"/>
      <c r="K101" s="5"/>
      <c r="L101" s="6"/>
    </row>
    <row r="102" spans="1:12" ht="19.149999999999999" customHeight="1" x14ac:dyDescent="0.25">
      <c r="A102" s="52" t="s">
        <v>112</v>
      </c>
      <c r="B102" s="52"/>
      <c r="C102" s="52"/>
      <c r="D102" s="53" t="str">
        <f>IFERROR(+VLOOKUP("Interest",Int_Exchange_2!$A$5:$DA$5,($J$14-1)*3,FALSE),"-")</f>
        <v>-</v>
      </c>
      <c r="E102" s="52" t="s">
        <v>128</v>
      </c>
      <c r="F102" s="52"/>
      <c r="G102" s="52"/>
      <c r="H102" s="84" t="str">
        <f>IFERROR(+VLOOKUP("Exchange",Int_Exchange_2!A6:DA6,($J$14-1)*3,FALSE),"-")</f>
        <v>-</v>
      </c>
      <c r="I102" s="13" t="s">
        <v>124</v>
      </c>
      <c r="L102" s="7"/>
    </row>
    <row r="103" spans="1:12" ht="19.899999999999999" customHeight="1" x14ac:dyDescent="0.25">
      <c r="A103" s="10" t="s">
        <v>113</v>
      </c>
      <c r="C103" s="10" t="s">
        <v>129</v>
      </c>
      <c r="D103" s="10"/>
      <c r="E103" s="10"/>
      <c r="F103" s="10"/>
      <c r="G103" s="10" t="s">
        <v>114</v>
      </c>
      <c r="H103" s="10"/>
      <c r="I103" s="13" t="s">
        <v>125</v>
      </c>
      <c r="L103" s="7"/>
    </row>
    <row r="104" spans="1:12" x14ac:dyDescent="0.25">
      <c r="C104" s="10" t="s">
        <v>130</v>
      </c>
      <c r="D104" s="10"/>
      <c r="E104" s="10"/>
      <c r="F104" s="10"/>
      <c r="G104" s="10" t="s">
        <v>115</v>
      </c>
      <c r="H104" s="10"/>
      <c r="I104" s="13" t="s">
        <v>126</v>
      </c>
      <c r="L104" s="7"/>
    </row>
    <row r="105" spans="1:12" x14ac:dyDescent="0.25">
      <c r="I105" s="14" t="s">
        <v>127</v>
      </c>
      <c r="J105" s="8"/>
      <c r="K105" s="8"/>
      <c r="L105" s="9"/>
    </row>
    <row r="106" spans="1:12" x14ac:dyDescent="0.25">
      <c r="A106" t="s">
        <v>116</v>
      </c>
    </row>
    <row r="108" spans="1:12" x14ac:dyDescent="0.25">
      <c r="A108" t="s">
        <v>117</v>
      </c>
    </row>
    <row r="109" spans="1:12" x14ac:dyDescent="0.25">
      <c r="B109" s="92"/>
      <c r="C109" s="92"/>
      <c r="D109" s="92"/>
      <c r="E109" s="92"/>
      <c r="H109" s="92"/>
      <c r="I109" s="92"/>
      <c r="J109" s="92"/>
      <c r="K109" s="75"/>
    </row>
    <row r="110" spans="1:12" x14ac:dyDescent="0.25">
      <c r="B110" t="s">
        <v>118</v>
      </c>
      <c r="H110" t="s">
        <v>120</v>
      </c>
    </row>
    <row r="111" spans="1:12" x14ac:dyDescent="0.25">
      <c r="B111" s="92"/>
      <c r="C111" s="92"/>
      <c r="D111" s="92"/>
      <c r="E111" s="92"/>
      <c r="H111" s="92"/>
      <c r="I111" s="92"/>
      <c r="J111" s="92"/>
      <c r="K111" s="75"/>
    </row>
    <row r="112" spans="1:12" x14ac:dyDescent="0.25">
      <c r="B112" t="s">
        <v>119</v>
      </c>
      <c r="H112" t="s">
        <v>121</v>
      </c>
    </row>
    <row r="114" spans="1:1" x14ac:dyDescent="0.25">
      <c r="A114" s="10" t="s">
        <v>122</v>
      </c>
    </row>
    <row r="115" spans="1:1" x14ac:dyDescent="0.25">
      <c r="A115" s="10" t="s">
        <v>156</v>
      </c>
    </row>
    <row r="116" spans="1:1" x14ac:dyDescent="0.25">
      <c r="A116" s="10" t="s">
        <v>157</v>
      </c>
    </row>
    <row r="117" spans="1:1" x14ac:dyDescent="0.25">
      <c r="A117" s="10"/>
    </row>
    <row r="118" spans="1:1" x14ac:dyDescent="0.25">
      <c r="A118" s="11" t="s">
        <v>203</v>
      </c>
    </row>
  </sheetData>
  <sheetProtection algorithmName="SHA-512" hashValue="hugIJJ5QH3iLRISORAoUSPdNG0XOtjGgRHH1OGwB/EY4vwG8EpB/b1OzBtdGWHYjP/bGN4Zgx6syKsy773pevw==" saltValue="kDXIKTWsvCrNUZldPTm8Sw==" spinCount="100000" sheet="1" objects="1" scenarios="1"/>
  <dataConsolidate/>
  <mergeCells count="19">
    <mergeCell ref="B111:E111"/>
    <mergeCell ref="H109:J109"/>
    <mergeCell ref="H111:J111"/>
    <mergeCell ref="H94:J94"/>
    <mergeCell ref="H95:J95"/>
    <mergeCell ref="H96:J96"/>
    <mergeCell ref="H97:J97"/>
    <mergeCell ref="H98:J98"/>
    <mergeCell ref="B109:E109"/>
    <mergeCell ref="C100:E100"/>
    <mergeCell ref="J1:K1"/>
    <mergeCell ref="A93:B93"/>
    <mergeCell ref="H13:J13"/>
    <mergeCell ref="B14:E14"/>
    <mergeCell ref="B15:E15"/>
    <mergeCell ref="B16:E16"/>
    <mergeCell ref="C19:D19"/>
    <mergeCell ref="C20:D20"/>
    <mergeCell ref="C18:D18"/>
  </mergeCells>
  <conditionalFormatting sqref="E24:E92">
    <cfRule type="cellIs" dxfId="2" priority="1" operator="equal">
      <formula>0</formula>
    </cfRule>
  </conditionalFormatting>
  <conditionalFormatting sqref="J21">
    <cfRule type="cellIs" dxfId="1" priority="21" operator="equal">
      <formula>0</formula>
    </cfRule>
  </conditionalFormatting>
  <dataValidations count="2">
    <dataValidation type="list" allowBlank="1" showInputMessage="1" showErrorMessage="1" sqref="C19:D19" xr:uid="{00000000-0002-0000-0000-000000000000}">
      <formula1>$M$69:$M$70</formula1>
    </dataValidation>
    <dataValidation type="list" allowBlank="1" showInputMessage="1" showErrorMessage="1" sqref="H14" xr:uid="{00000000-0002-0000-0000-000001000000}">
      <formula1>$L$43:$L$83</formula1>
    </dataValidation>
  </dataValidations>
  <pageMargins left="0.25" right="0.25" top="0.28000000000000003" bottom="0.31" header="0.3" footer="0.3"/>
  <pageSetup paperSize="5" scale="8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26853-8FD9-49D9-B93A-49DE022A86C7}">
  <dimension ref="A1:M59"/>
  <sheetViews>
    <sheetView workbookViewId="0">
      <pane ySplit="1" topLeftCell="A36" activePane="bottomLeft" state="frozen"/>
      <selection pane="bottomLeft" activeCell="H57" sqref="H57"/>
    </sheetView>
  </sheetViews>
  <sheetFormatPr defaultRowHeight="15" x14ac:dyDescent="0.25"/>
  <cols>
    <col min="1" max="1" width="11.140625" bestFit="1" customWidth="1"/>
    <col min="2" max="2" width="15.28515625" bestFit="1" customWidth="1"/>
    <col min="3" max="10" width="12.140625" customWidth="1"/>
    <col min="11" max="11" width="17" customWidth="1"/>
    <col min="12" max="12" width="19" bestFit="1" customWidth="1"/>
  </cols>
  <sheetData>
    <row r="1" spans="1:13" x14ac:dyDescent="0.25">
      <c r="A1" s="85" t="s">
        <v>81</v>
      </c>
      <c r="B1" s="85" t="s">
        <v>201</v>
      </c>
      <c r="C1" s="85" t="s">
        <v>200</v>
      </c>
      <c r="D1" s="85" t="s">
        <v>199</v>
      </c>
      <c r="E1" s="85" t="s">
        <v>198</v>
      </c>
      <c r="F1" s="85" t="s">
        <v>197</v>
      </c>
      <c r="G1" s="85" t="s">
        <v>196</v>
      </c>
      <c r="H1" s="85" t="s">
        <v>195</v>
      </c>
      <c r="I1" s="85" t="s">
        <v>194</v>
      </c>
      <c r="J1" s="85" t="s">
        <v>193</v>
      </c>
      <c r="K1" s="85" t="s">
        <v>192</v>
      </c>
      <c r="L1" s="85" t="s">
        <v>191</v>
      </c>
      <c r="M1" s="85" t="s">
        <v>202</v>
      </c>
    </row>
    <row r="2" spans="1:13" x14ac:dyDescent="0.25">
      <c r="A2" t="s">
        <v>13</v>
      </c>
      <c r="B2">
        <f>VLOOKUP(A2,IFTA_Quarterly!A:C,3,FALSE)</f>
        <v>0</v>
      </c>
      <c r="C2" t="str">
        <f>IF($B2&gt;0,"BC","")</f>
        <v/>
      </c>
      <c r="D2" t="str">
        <f>IF($B2&gt;0,"MT","")</f>
        <v/>
      </c>
      <c r="E2" t="str">
        <f>IF($B2&gt;0,"SK","")</f>
        <v/>
      </c>
      <c r="K2">
        <f t="shared" ref="K2:K33" si="0">COUNTIF(C:J,A2)</f>
        <v>0</v>
      </c>
      <c r="L2" t="str">
        <f t="shared" ref="L2:L33" si="1">IF(B2&gt;0,IF(K2=0,A2,""),"")</f>
        <v/>
      </c>
      <c r="M2">
        <f>LEN(L2)</f>
        <v>0</v>
      </c>
    </row>
    <row r="3" spans="1:13" x14ac:dyDescent="0.25">
      <c r="A3" t="s">
        <v>14</v>
      </c>
      <c r="B3">
        <f>VLOOKUP(A3,IFTA_Quarterly!A:C,3,FALSE)</f>
        <v>0</v>
      </c>
      <c r="C3" t="str">
        <f>IF($B3&gt;0,"FL","")</f>
        <v/>
      </c>
      <c r="D3" t="str">
        <f>IF($B3&gt;0,"GA","")</f>
        <v/>
      </c>
      <c r="E3" t="str">
        <f>IF($B3&gt;0,"MS","")</f>
        <v/>
      </c>
      <c r="F3" t="str">
        <f>IF($B3&gt;0,"TN","")</f>
        <v/>
      </c>
      <c r="K3">
        <f t="shared" si="0"/>
        <v>0</v>
      </c>
      <c r="L3" t="str">
        <f t="shared" si="1"/>
        <v/>
      </c>
      <c r="M3">
        <f t="shared" ref="M3:M59" si="2">LEN(L3)</f>
        <v>0</v>
      </c>
    </row>
    <row r="4" spans="1:13" x14ac:dyDescent="0.25">
      <c r="A4" t="s">
        <v>15</v>
      </c>
      <c r="B4">
        <f>VLOOKUP(A4,IFTA_Quarterly!A:C,3,FALSE)</f>
        <v>0</v>
      </c>
      <c r="C4" t="str">
        <f>IF($B4&gt;0,"LA","")</f>
        <v/>
      </c>
      <c r="D4" t="str">
        <f>IF($B4&gt;0,"MO","")</f>
        <v/>
      </c>
      <c r="E4" t="str">
        <f>IF($B4&gt;0,"MS","")</f>
        <v/>
      </c>
      <c r="F4" t="str">
        <f>IF($B4&gt;0,"OK","")</f>
        <v/>
      </c>
      <c r="G4" t="str">
        <f>IF($B4&gt;0,"TN","")</f>
        <v/>
      </c>
      <c r="H4" t="str">
        <f>IF($B4&gt;0,"TX","")</f>
        <v/>
      </c>
      <c r="K4">
        <f t="shared" si="0"/>
        <v>0</v>
      </c>
      <c r="L4" t="str">
        <f t="shared" si="1"/>
        <v/>
      </c>
      <c r="M4">
        <f t="shared" si="2"/>
        <v>0</v>
      </c>
    </row>
    <row r="5" spans="1:13" x14ac:dyDescent="0.25">
      <c r="A5" t="s">
        <v>18</v>
      </c>
      <c r="B5">
        <f>VLOOKUP(A5,IFTA_Quarterly!A:C,3,FALSE)</f>
        <v>0</v>
      </c>
      <c r="C5" t="str">
        <f>IF($B5&gt;0,"CA","")</f>
        <v/>
      </c>
      <c r="D5" t="str">
        <f>IF($B5&gt;0,"CO","")</f>
        <v/>
      </c>
      <c r="E5" t="str">
        <f>IF($B5&gt;0,"NM","")</f>
        <v/>
      </c>
      <c r="F5" t="str">
        <f>IF($B5&gt;0,"NV","")</f>
        <v/>
      </c>
      <c r="G5" t="str">
        <f>IF($B5&gt;0,"UT","")</f>
        <v/>
      </c>
      <c r="K5">
        <f t="shared" si="0"/>
        <v>0</v>
      </c>
      <c r="L5" t="str">
        <f t="shared" si="1"/>
        <v/>
      </c>
      <c r="M5">
        <f t="shared" si="2"/>
        <v>0</v>
      </c>
    </row>
    <row r="6" spans="1:13" x14ac:dyDescent="0.25">
      <c r="A6" t="s">
        <v>16</v>
      </c>
      <c r="B6">
        <f>VLOOKUP(A6,IFTA_Quarterly!A:C,3,FALSE)</f>
        <v>0</v>
      </c>
      <c r="C6" t="str">
        <f>IF($B6&gt;0,"AB","")</f>
        <v/>
      </c>
      <c r="D6" t="str">
        <f>IF($B6&gt;0,"ID","")</f>
        <v/>
      </c>
      <c r="E6" t="str">
        <f>IF($B6&gt;0,"MT","")</f>
        <v/>
      </c>
      <c r="F6" t="str">
        <f>IF($B6&gt;0,"WA","")</f>
        <v/>
      </c>
      <c r="K6">
        <f t="shared" si="0"/>
        <v>0</v>
      </c>
      <c r="L6" t="str">
        <f t="shared" si="1"/>
        <v/>
      </c>
      <c r="M6">
        <f t="shared" si="2"/>
        <v>0</v>
      </c>
    </row>
    <row r="7" spans="1:13" x14ac:dyDescent="0.25">
      <c r="A7" t="s">
        <v>17</v>
      </c>
      <c r="B7">
        <f>VLOOKUP(A7,IFTA_Quarterly!A:C,3,FALSE)</f>
        <v>0</v>
      </c>
      <c r="C7" t="str">
        <f>IF($B7&gt;0,"AZ","")</f>
        <v/>
      </c>
      <c r="D7" t="str">
        <f>IF($B7&gt;0,"NV","")</f>
        <v/>
      </c>
      <c r="E7" t="str">
        <f>IF($B7&gt;0,"OR","")</f>
        <v/>
      </c>
      <c r="K7">
        <f t="shared" si="0"/>
        <v>0</v>
      </c>
      <c r="L7" t="str">
        <f t="shared" si="1"/>
        <v/>
      </c>
      <c r="M7">
        <f t="shared" si="2"/>
        <v>0</v>
      </c>
    </row>
    <row r="8" spans="1:13" x14ac:dyDescent="0.25">
      <c r="A8" t="s">
        <v>27</v>
      </c>
      <c r="B8">
        <f>VLOOKUP(A8,IFTA_Quarterly!A:C,3,FALSE)</f>
        <v>0</v>
      </c>
      <c r="C8" t="str">
        <f>IF($B8&gt;0,"AZ","")</f>
        <v/>
      </c>
      <c r="D8" t="str">
        <f>IF($B8&gt;0,"KS","")</f>
        <v/>
      </c>
      <c r="E8" t="str">
        <f>IF($B8&gt;0,"NE","")</f>
        <v/>
      </c>
      <c r="F8" t="str">
        <f>IF($B8&gt;0,"NM","")</f>
        <v/>
      </c>
      <c r="G8" t="str">
        <f>IF($B8&gt;0,"OK","")</f>
        <v/>
      </c>
      <c r="H8" t="str">
        <f>IF($B8&gt;0,"UT","")</f>
        <v/>
      </c>
      <c r="I8" t="str">
        <f>IF($B8&gt;0,"WY","")</f>
        <v/>
      </c>
      <c r="K8">
        <f t="shared" si="0"/>
        <v>0</v>
      </c>
      <c r="L8" t="str">
        <f t="shared" si="1"/>
        <v/>
      </c>
      <c r="M8">
        <f t="shared" si="2"/>
        <v>0</v>
      </c>
    </row>
    <row r="9" spans="1:13" x14ac:dyDescent="0.25">
      <c r="A9" t="s">
        <v>28</v>
      </c>
      <c r="B9">
        <f>VLOOKUP(A9,IFTA_Quarterly!A:C,3,FALSE)</f>
        <v>0</v>
      </c>
      <c r="C9" t="str">
        <f>IF($B9&gt;0,"MA","")</f>
        <v/>
      </c>
      <c r="D9" t="str">
        <f>IF($B9&gt;0,"NY","")</f>
        <v/>
      </c>
      <c r="E9" t="str">
        <f>IF($B9&gt;0,"RI","")</f>
        <v/>
      </c>
      <c r="K9">
        <f t="shared" si="0"/>
        <v>0</v>
      </c>
      <c r="L9" t="str">
        <f t="shared" si="1"/>
        <v/>
      </c>
      <c r="M9">
        <f t="shared" si="2"/>
        <v>0</v>
      </c>
    </row>
    <row r="10" spans="1:13" x14ac:dyDescent="0.25">
      <c r="A10" t="s">
        <v>29</v>
      </c>
      <c r="B10">
        <f>VLOOKUP(A10,IFTA_Quarterly!A:C,3,FALSE)</f>
        <v>0</v>
      </c>
      <c r="C10" t="str">
        <f>IF($B10&gt;0,"MD","")</f>
        <v/>
      </c>
      <c r="D10" t="str">
        <f>IF($B10&gt;0,"NJ","")</f>
        <v/>
      </c>
      <c r="E10" t="str">
        <f>IF($B10&gt;0,"PA","")</f>
        <v/>
      </c>
      <c r="K10">
        <f t="shared" si="0"/>
        <v>0</v>
      </c>
      <c r="L10" t="str">
        <f t="shared" si="1"/>
        <v/>
      </c>
      <c r="M10">
        <f t="shared" si="2"/>
        <v>0</v>
      </c>
    </row>
    <row r="11" spans="1:13" x14ac:dyDescent="0.25">
      <c r="A11" t="s">
        <v>30</v>
      </c>
      <c r="B11">
        <f>VLOOKUP(A11,IFTA_Quarterly!A:C,3,FALSE)</f>
        <v>0</v>
      </c>
      <c r="C11" t="str">
        <f>IF($B11&gt;0,"AL","")</f>
        <v/>
      </c>
      <c r="D11" t="str">
        <f>IF($B11&gt;0,"GA","")</f>
        <v/>
      </c>
      <c r="K11">
        <f t="shared" si="0"/>
        <v>0</v>
      </c>
      <c r="L11" t="str">
        <f t="shared" si="1"/>
        <v/>
      </c>
      <c r="M11">
        <f t="shared" si="2"/>
        <v>0</v>
      </c>
    </row>
    <row r="12" spans="1:13" x14ac:dyDescent="0.25">
      <c r="A12" t="s">
        <v>31</v>
      </c>
      <c r="B12">
        <f>VLOOKUP(A12,IFTA_Quarterly!A:C,3,FALSE)</f>
        <v>0</v>
      </c>
      <c r="C12" t="str">
        <f>IF($B12&gt;0,"AL","")</f>
        <v/>
      </c>
      <c r="D12" t="str">
        <f>IF($B12&gt;0,"FL","")</f>
        <v/>
      </c>
      <c r="E12" t="str">
        <f>IF($B12&gt;0,"NC","")</f>
        <v/>
      </c>
      <c r="F12" t="str">
        <f>IF($B12&gt;0,"SC","")</f>
        <v/>
      </c>
      <c r="G12" t="str">
        <f>IF($B12&gt;0,"TN","")</f>
        <v/>
      </c>
      <c r="K12">
        <f t="shared" si="0"/>
        <v>0</v>
      </c>
      <c r="L12" t="str">
        <f t="shared" si="1"/>
        <v/>
      </c>
      <c r="M12">
        <f t="shared" si="2"/>
        <v>0</v>
      </c>
    </row>
    <row r="13" spans="1:13" x14ac:dyDescent="0.25">
      <c r="A13" t="s">
        <v>32</v>
      </c>
      <c r="B13">
        <f>VLOOKUP(A13,IFTA_Quarterly!A:C,3,FALSE)</f>
        <v>0</v>
      </c>
      <c r="C13" t="str">
        <f>IF($B13&gt;0,"IL","")</f>
        <v/>
      </c>
      <c r="D13" t="str">
        <f>IF($B13&gt;0,"MN","")</f>
        <v/>
      </c>
      <c r="E13" t="str">
        <f>IF($B13&gt;0,"MO","")</f>
        <v/>
      </c>
      <c r="F13" t="str">
        <f>IF($B13&gt;0,"NE","")</f>
        <v/>
      </c>
      <c r="G13" t="str">
        <f>IF($B13&gt;0,"SD","")</f>
        <v/>
      </c>
      <c r="H13" t="str">
        <f>IF($B13&gt;0,"WI","")</f>
        <v/>
      </c>
      <c r="K13">
        <f t="shared" si="0"/>
        <v>0</v>
      </c>
      <c r="L13" t="str">
        <f t="shared" si="1"/>
        <v/>
      </c>
      <c r="M13">
        <f t="shared" si="2"/>
        <v>0</v>
      </c>
    </row>
    <row r="14" spans="1:13" x14ac:dyDescent="0.25">
      <c r="A14" t="s">
        <v>33</v>
      </c>
      <c r="B14">
        <f>VLOOKUP(A14,IFTA_Quarterly!A:C,3,FALSE)</f>
        <v>0</v>
      </c>
      <c r="C14" t="str">
        <f>IF($B14&gt;0,"BC","")</f>
        <v/>
      </c>
      <c r="D14" t="str">
        <f>IF($B14&gt;0,"MT","")</f>
        <v/>
      </c>
      <c r="E14" t="str">
        <f>IF($B14&gt;0,"NV","")</f>
        <v/>
      </c>
      <c r="F14" t="str">
        <f>IF($B14&gt;0,"OR","")</f>
        <v/>
      </c>
      <c r="G14" t="str">
        <f>IF($B14&gt;0,"UT","")</f>
        <v/>
      </c>
      <c r="H14" t="str">
        <f>IF($B14&gt;0,"WA","")</f>
        <v/>
      </c>
      <c r="I14" t="str">
        <f>IF($B14&gt;0,"WY","")</f>
        <v/>
      </c>
      <c r="K14">
        <f t="shared" si="0"/>
        <v>0</v>
      </c>
      <c r="L14" t="str">
        <f t="shared" si="1"/>
        <v/>
      </c>
      <c r="M14">
        <f t="shared" si="2"/>
        <v>0</v>
      </c>
    </row>
    <row r="15" spans="1:13" x14ac:dyDescent="0.25">
      <c r="A15" t="s">
        <v>34</v>
      </c>
      <c r="B15">
        <f>VLOOKUP(A15,IFTA_Quarterly!A:C,3,FALSE)</f>
        <v>0</v>
      </c>
      <c r="C15" t="str">
        <f>IF($B15&gt;0,"IA","")</f>
        <v/>
      </c>
      <c r="D15" t="str">
        <f>IF($B15&gt;0,"IN","")</f>
        <v/>
      </c>
      <c r="E15" t="str">
        <f>IF($B15&gt;0,"KY","")</f>
        <v/>
      </c>
      <c r="F15" t="str">
        <f>IF($B15&gt;0,"MO","")</f>
        <v/>
      </c>
      <c r="G15" t="str">
        <f>IF($B15&gt;0,"WI","")</f>
        <v/>
      </c>
      <c r="K15">
        <f t="shared" si="0"/>
        <v>0</v>
      </c>
      <c r="L15" t="str">
        <f t="shared" si="1"/>
        <v/>
      </c>
      <c r="M15">
        <f t="shared" si="2"/>
        <v>0</v>
      </c>
    </row>
    <row r="16" spans="1:13" x14ac:dyDescent="0.25">
      <c r="A16" t="s">
        <v>35</v>
      </c>
      <c r="B16">
        <f>VLOOKUP(A16,IFTA_Quarterly!A:C,3,FALSE)</f>
        <v>0</v>
      </c>
      <c r="C16" t="str">
        <f>IF($B16&gt;0,"IL","")</f>
        <v/>
      </c>
      <c r="D16" t="str">
        <f>IF($B16&gt;0,"KY","")</f>
        <v/>
      </c>
      <c r="E16" t="str">
        <f>IF($B16&gt;0,"MI","")</f>
        <v/>
      </c>
      <c r="F16" t="str">
        <f>IF($B16&gt;0,"OH","")</f>
        <v/>
      </c>
      <c r="K16">
        <f t="shared" si="0"/>
        <v>0</v>
      </c>
      <c r="L16" t="str">
        <f t="shared" si="1"/>
        <v/>
      </c>
      <c r="M16">
        <f t="shared" si="2"/>
        <v>0</v>
      </c>
    </row>
    <row r="17" spans="1:13" x14ac:dyDescent="0.25">
      <c r="A17" t="s">
        <v>37</v>
      </c>
      <c r="B17">
        <f>VLOOKUP(A17,IFTA_Quarterly!A:C,3,FALSE)</f>
        <v>0</v>
      </c>
      <c r="C17" t="str">
        <f>IF($B17&gt;0,"CO","")</f>
        <v/>
      </c>
      <c r="D17" t="str">
        <f>IF($B17&gt;0,"MO","")</f>
        <v/>
      </c>
      <c r="E17" t="str">
        <f>IF($B17&gt;0,"NE","")</f>
        <v/>
      </c>
      <c r="F17" t="str">
        <f>IF($B17&gt;0,"OK","")</f>
        <v/>
      </c>
      <c r="K17">
        <f t="shared" si="0"/>
        <v>0</v>
      </c>
      <c r="L17" t="str">
        <f t="shared" si="1"/>
        <v/>
      </c>
      <c r="M17">
        <f t="shared" si="2"/>
        <v>0</v>
      </c>
    </row>
    <row r="18" spans="1:13" x14ac:dyDescent="0.25">
      <c r="A18" t="s">
        <v>38</v>
      </c>
      <c r="B18">
        <f>VLOOKUP(A18,IFTA_Quarterly!A:C,3,FALSE)</f>
        <v>0</v>
      </c>
      <c r="C18" t="str">
        <f>IF($B18&gt;0,"IL","")</f>
        <v/>
      </c>
      <c r="D18" t="str">
        <f>IF($B18&gt;0,"IN","")</f>
        <v/>
      </c>
      <c r="E18" t="str">
        <f>IF($B18&gt;0,"MO","")</f>
        <v/>
      </c>
      <c r="F18" t="str">
        <f>IF($B18&gt;0,"OH","")</f>
        <v/>
      </c>
      <c r="G18" t="str">
        <f>IF($B18&gt;0,"TN","")</f>
        <v/>
      </c>
      <c r="H18" t="str">
        <f>IF($B18&gt;0,"VA","")</f>
        <v/>
      </c>
      <c r="I18" t="str">
        <f>IF($B18&gt;0,"WV","")</f>
        <v/>
      </c>
      <c r="K18">
        <f t="shared" si="0"/>
        <v>0</v>
      </c>
      <c r="L18" t="str">
        <f t="shared" si="1"/>
        <v/>
      </c>
      <c r="M18">
        <f t="shared" si="2"/>
        <v>0</v>
      </c>
    </row>
    <row r="19" spans="1:13" x14ac:dyDescent="0.25">
      <c r="A19" t="s">
        <v>40</v>
      </c>
      <c r="B19">
        <f>VLOOKUP(A19,IFTA_Quarterly!A:C,3,FALSE)</f>
        <v>0</v>
      </c>
      <c r="C19" t="str">
        <f>IF($B19&gt;0,"AR","")</f>
        <v/>
      </c>
      <c r="D19" t="str">
        <f>IF($B19&gt;0,"MS","")</f>
        <v/>
      </c>
      <c r="E19" t="str">
        <f>IF($B19&gt;0,"TX","")</f>
        <v/>
      </c>
      <c r="K19">
        <f t="shared" si="0"/>
        <v>0</v>
      </c>
      <c r="L19" t="str">
        <f t="shared" si="1"/>
        <v/>
      </c>
      <c r="M19">
        <f t="shared" si="2"/>
        <v>0</v>
      </c>
    </row>
    <row r="20" spans="1:13" x14ac:dyDescent="0.25">
      <c r="A20" t="s">
        <v>41</v>
      </c>
      <c r="B20">
        <f>VLOOKUP(A20,IFTA_Quarterly!A:C,3,FALSE)</f>
        <v>0</v>
      </c>
      <c r="C20" t="str">
        <f>IF($B20&gt;0,"CT","")</f>
        <v/>
      </c>
      <c r="D20" t="str">
        <f>IF($B20&gt;0,"NH","")</f>
        <v/>
      </c>
      <c r="E20" t="str">
        <f>IF($B20&gt;0,"NY","")</f>
        <v/>
      </c>
      <c r="F20" t="str">
        <f>IF($B20&gt;0,"RI","")</f>
        <v/>
      </c>
      <c r="G20" t="str">
        <f>IF($B20&gt;0,"VT","")</f>
        <v/>
      </c>
      <c r="K20">
        <f t="shared" si="0"/>
        <v>0</v>
      </c>
      <c r="L20" t="str">
        <f t="shared" si="1"/>
        <v/>
      </c>
      <c r="M20">
        <f t="shared" si="2"/>
        <v>0</v>
      </c>
    </row>
    <row r="21" spans="1:13" x14ac:dyDescent="0.25">
      <c r="A21" t="s">
        <v>42</v>
      </c>
      <c r="B21">
        <f>VLOOKUP(A21,IFTA_Quarterly!A:C,3,FALSE)</f>
        <v>0</v>
      </c>
      <c r="C21" t="str">
        <f>IF($B21&gt;0,"MN","")</f>
        <v/>
      </c>
      <c r="D21" t="str">
        <f>IF($B21&gt;0,"ND","")</f>
        <v/>
      </c>
      <c r="E21" t="str">
        <f>IF($B21&gt;0,"ON","")</f>
        <v/>
      </c>
      <c r="F21" t="str">
        <f>IF($B21&gt;0,"SK","")</f>
        <v/>
      </c>
      <c r="K21">
        <f t="shared" si="0"/>
        <v>0</v>
      </c>
      <c r="L21" t="str">
        <f t="shared" si="1"/>
        <v/>
      </c>
      <c r="M21">
        <f t="shared" si="2"/>
        <v>0</v>
      </c>
    </row>
    <row r="22" spans="1:13" x14ac:dyDescent="0.25">
      <c r="A22" t="s">
        <v>43</v>
      </c>
      <c r="B22">
        <f>VLOOKUP(A22,IFTA_Quarterly!A:C,3,FALSE)</f>
        <v>0</v>
      </c>
      <c r="C22" t="str">
        <f>IF($B22&gt;0,"DE","")</f>
        <v/>
      </c>
      <c r="D22" t="str">
        <f>IF($B22&gt;0,"PA","")</f>
        <v/>
      </c>
      <c r="E22" t="str">
        <f>IF($B22&gt;0,"VA","")</f>
        <v/>
      </c>
      <c r="F22" t="str">
        <f>IF($B22&gt;0,"WV","")</f>
        <v/>
      </c>
      <c r="K22">
        <f t="shared" si="0"/>
        <v>0</v>
      </c>
      <c r="L22" t="str">
        <f t="shared" si="1"/>
        <v/>
      </c>
      <c r="M22">
        <f t="shared" si="2"/>
        <v>0</v>
      </c>
    </row>
    <row r="23" spans="1:13" x14ac:dyDescent="0.25">
      <c r="A23" t="s">
        <v>44</v>
      </c>
      <c r="B23">
        <f>VLOOKUP(A23,IFTA_Quarterly!A:C,3,FALSE)</f>
        <v>0</v>
      </c>
      <c r="C23" t="str">
        <f>IF($B23&gt;0,"NB","")</f>
        <v/>
      </c>
      <c r="D23" t="str">
        <f>IF($B23&gt;0,"NH","")</f>
        <v/>
      </c>
      <c r="E23" t="str">
        <f>IF($B23&gt;0,"QC","")</f>
        <v/>
      </c>
      <c r="K23">
        <f t="shared" si="0"/>
        <v>0</v>
      </c>
      <c r="L23" t="str">
        <f t="shared" si="1"/>
        <v/>
      </c>
      <c r="M23">
        <f t="shared" si="2"/>
        <v>0</v>
      </c>
    </row>
    <row r="24" spans="1:13" x14ac:dyDescent="0.25">
      <c r="A24" t="s">
        <v>45</v>
      </c>
      <c r="B24">
        <f>VLOOKUP(A24,IFTA_Quarterly!A:C,3,FALSE)</f>
        <v>0</v>
      </c>
      <c r="C24" t="str">
        <f>IF($B24&gt;0,"IL","")</f>
        <v/>
      </c>
      <c r="D24" t="str">
        <f>IF($B24&gt;0,"IN","")</f>
        <v/>
      </c>
      <c r="E24" t="str">
        <f>IF($B24&gt;0,"OH","")</f>
        <v/>
      </c>
      <c r="F24" t="str">
        <f>IF($B24&gt;0,"ON","")</f>
        <v/>
      </c>
      <c r="G24" t="str">
        <f>IF($B24&gt;0,"WI","")</f>
        <v/>
      </c>
      <c r="K24">
        <f t="shared" si="0"/>
        <v>0</v>
      </c>
      <c r="L24" t="str">
        <f t="shared" si="1"/>
        <v/>
      </c>
      <c r="M24">
        <f t="shared" si="2"/>
        <v>0</v>
      </c>
    </row>
    <row r="25" spans="1:13" x14ac:dyDescent="0.25">
      <c r="A25" t="s">
        <v>46</v>
      </c>
      <c r="B25">
        <f>VLOOKUP(A25,IFTA_Quarterly!A:C,3,FALSE)</f>
        <v>0</v>
      </c>
      <c r="C25" t="str">
        <f>IF($B25&gt;0,"IA","")</f>
        <v/>
      </c>
      <c r="D25" t="str">
        <f>IF($B25&gt;0,"MB","")</f>
        <v/>
      </c>
      <c r="E25" t="str">
        <f>IF($B25&gt;0,"ND","")</f>
        <v/>
      </c>
      <c r="F25" t="str">
        <f>IF($B25&gt;0,"ON","")</f>
        <v/>
      </c>
      <c r="G25" t="str">
        <f>IF($B25&gt;0,"SD","")</f>
        <v/>
      </c>
      <c r="H25" t="str">
        <f>IF($B25&gt;0,"WI","")</f>
        <v/>
      </c>
      <c r="K25">
        <f t="shared" si="0"/>
        <v>0</v>
      </c>
      <c r="L25" t="str">
        <f t="shared" si="1"/>
        <v/>
      </c>
      <c r="M25">
        <f t="shared" si="2"/>
        <v>0</v>
      </c>
    </row>
    <row r="26" spans="1:13" x14ac:dyDescent="0.25">
      <c r="A26" t="s">
        <v>47</v>
      </c>
      <c r="B26">
        <f>VLOOKUP(A26,IFTA_Quarterly!A:C,3,FALSE)</f>
        <v>0</v>
      </c>
      <c r="C26" t="str">
        <f>IF($B26&gt;0,"AR","")</f>
        <v/>
      </c>
      <c r="D26" t="str">
        <f>IF($B26&gt;0,"IA","")</f>
        <v/>
      </c>
      <c r="E26" t="str">
        <f>IF($B26&gt;0,"IL","")</f>
        <v/>
      </c>
      <c r="F26" t="str">
        <f>IF($B26&gt;0,"KS","")</f>
        <v/>
      </c>
      <c r="G26" t="str">
        <f>IF($B26&gt;0,"KY","")</f>
        <v/>
      </c>
      <c r="H26" t="str">
        <f>IF($B26&gt;0,"NE","")</f>
        <v/>
      </c>
      <c r="I26" t="str">
        <f>IF($B26&gt;0,"OK","")</f>
        <v/>
      </c>
      <c r="J26" t="str">
        <f>IF($B26&gt;0,"TN","")</f>
        <v/>
      </c>
      <c r="K26">
        <f t="shared" si="0"/>
        <v>0</v>
      </c>
      <c r="L26" t="str">
        <f t="shared" si="1"/>
        <v/>
      </c>
      <c r="M26">
        <f t="shared" si="2"/>
        <v>0</v>
      </c>
    </row>
    <row r="27" spans="1:13" x14ac:dyDescent="0.25">
      <c r="A27" t="s">
        <v>48</v>
      </c>
      <c r="B27">
        <f>VLOOKUP(A27,IFTA_Quarterly!A:C,3,FALSE)</f>
        <v>0</v>
      </c>
      <c r="C27" t="str">
        <f>IF($B27&gt;0,"AL","")</f>
        <v/>
      </c>
      <c r="D27" t="str">
        <f>IF($B27&gt;0,"AR","")</f>
        <v/>
      </c>
      <c r="E27" t="str">
        <f>IF($B27&gt;0,"LA","")</f>
        <v/>
      </c>
      <c r="F27" t="str">
        <f>IF($B27&gt;0,"TN","")</f>
        <v/>
      </c>
      <c r="K27">
        <f t="shared" si="0"/>
        <v>0</v>
      </c>
      <c r="L27" t="str">
        <f t="shared" si="1"/>
        <v/>
      </c>
      <c r="M27">
        <f t="shared" si="2"/>
        <v>0</v>
      </c>
    </row>
    <row r="28" spans="1:13" x14ac:dyDescent="0.25">
      <c r="A28" t="s">
        <v>49</v>
      </c>
      <c r="B28">
        <f>VLOOKUP(A28,IFTA_Quarterly!A:C,3,FALSE)</f>
        <v>0</v>
      </c>
      <c r="C28" t="str">
        <f>IF($B28&gt;0,"AB","")</f>
        <v/>
      </c>
      <c r="D28" t="str">
        <f>IF($B28&gt;0,"BC","")</f>
        <v/>
      </c>
      <c r="E28" t="str">
        <f>IF($B28&gt;0,"ID","")</f>
        <v/>
      </c>
      <c r="F28" t="str">
        <f>IF($B28&gt;0,"ND","")</f>
        <v/>
      </c>
      <c r="G28" t="str">
        <f>IF($B28&gt;0,"SD","")</f>
        <v/>
      </c>
      <c r="H28" t="str">
        <f>IF($B28&gt;0,"SK","")</f>
        <v/>
      </c>
      <c r="I28" t="str">
        <f>IF($B28&gt;0,"WY","")</f>
        <v/>
      </c>
      <c r="K28">
        <f t="shared" si="0"/>
        <v>0</v>
      </c>
      <c r="L28" t="str">
        <f t="shared" si="1"/>
        <v/>
      </c>
      <c r="M28">
        <f t="shared" si="2"/>
        <v>0</v>
      </c>
    </row>
    <row r="29" spans="1:13" x14ac:dyDescent="0.25">
      <c r="A29" t="s">
        <v>50</v>
      </c>
      <c r="B29">
        <f>VLOOKUP(A29,IFTA_Quarterly!A:C,3,FALSE)</f>
        <v>0</v>
      </c>
      <c r="C29" t="str">
        <f>IF($B29&gt;0,"ME","")</f>
        <v/>
      </c>
      <c r="D29" t="str">
        <f>IF($B29&gt;0,"NB","")</f>
        <v/>
      </c>
      <c r="E29" t="str">
        <f>IF($B29&gt;0,"NS","")</f>
        <v/>
      </c>
      <c r="F29" t="str">
        <f>IF($B29&gt;0,"*PE1","")</f>
        <v/>
      </c>
      <c r="K29">
        <f t="shared" si="0"/>
        <v>0</v>
      </c>
      <c r="L29" t="str">
        <f t="shared" si="1"/>
        <v/>
      </c>
      <c r="M29">
        <f t="shared" si="2"/>
        <v>0</v>
      </c>
    </row>
    <row r="30" spans="1:13" x14ac:dyDescent="0.25">
      <c r="A30" t="s">
        <v>51</v>
      </c>
      <c r="B30">
        <f>VLOOKUP(A30,IFTA_Quarterly!A:C,3,FALSE)</f>
        <v>0</v>
      </c>
      <c r="C30" t="str">
        <f>IF($B30&gt;0,"GA","")</f>
        <v/>
      </c>
      <c r="D30" t="str">
        <f>IF($B30&gt;0,"SC","")</f>
        <v/>
      </c>
      <c r="E30" t="str">
        <f>IF($B30&gt;0,"TN","")</f>
        <v/>
      </c>
      <c r="F30" t="str">
        <f>IF($B30&gt;0,"VA","")</f>
        <v/>
      </c>
      <c r="K30">
        <f t="shared" si="0"/>
        <v>0</v>
      </c>
      <c r="L30" t="str">
        <f t="shared" si="1"/>
        <v/>
      </c>
      <c r="M30">
        <f t="shared" si="2"/>
        <v>0</v>
      </c>
    </row>
    <row r="31" spans="1:13" x14ac:dyDescent="0.25">
      <c r="A31" t="s">
        <v>52</v>
      </c>
      <c r="B31">
        <f>VLOOKUP(A31,IFTA_Quarterly!A:C,3,FALSE)</f>
        <v>0</v>
      </c>
      <c r="C31" t="str">
        <f>IF($B31&gt;0,"MB","")</f>
        <v/>
      </c>
      <c r="D31" t="str">
        <f>IF($B31&gt;0,"MN","")</f>
        <v/>
      </c>
      <c r="E31" t="str">
        <f>IF($B31&gt;0,"MT","")</f>
        <v/>
      </c>
      <c r="F31" t="str">
        <f>IF($B31&gt;0,"SD","")</f>
        <v/>
      </c>
      <c r="G31" t="str">
        <f>IF($B31&gt;0,"SK","")</f>
        <v/>
      </c>
      <c r="K31">
        <f t="shared" si="0"/>
        <v>0</v>
      </c>
      <c r="L31" t="str">
        <f t="shared" si="1"/>
        <v/>
      </c>
      <c r="M31">
        <f t="shared" si="2"/>
        <v>0</v>
      </c>
    </row>
    <row r="32" spans="1:13" x14ac:dyDescent="0.25">
      <c r="A32" t="s">
        <v>53</v>
      </c>
      <c r="B32">
        <f>VLOOKUP(A32,IFTA_Quarterly!A:C,3,FALSE)</f>
        <v>0</v>
      </c>
      <c r="C32" t="str">
        <f>IF($B32&gt;0,"CO","")</f>
        <v/>
      </c>
      <c r="D32" t="str">
        <f>IF($B32&gt;0,"IA","")</f>
        <v/>
      </c>
      <c r="E32" t="str">
        <f>IF($B32&gt;0,"KS","")</f>
        <v/>
      </c>
      <c r="F32" t="str">
        <f>IF($B32&gt;0,"MO","")</f>
        <v/>
      </c>
      <c r="G32" t="str">
        <f>IF($B32&gt;0,"SD","")</f>
        <v/>
      </c>
      <c r="H32" t="str">
        <f>IF($B32&gt;0,"WY","")</f>
        <v/>
      </c>
      <c r="K32">
        <f t="shared" si="0"/>
        <v>0</v>
      </c>
      <c r="L32" t="str">
        <f t="shared" si="1"/>
        <v/>
      </c>
      <c r="M32">
        <f t="shared" si="2"/>
        <v>0</v>
      </c>
    </row>
    <row r="33" spans="1:13" x14ac:dyDescent="0.25">
      <c r="A33" t="s">
        <v>54</v>
      </c>
      <c r="B33">
        <f>VLOOKUP(A33,IFTA_Quarterly!A:C,3,FALSE)</f>
        <v>0</v>
      </c>
      <c r="C33" t="str">
        <f>IF($B33&gt;0,"MA","")</f>
        <v/>
      </c>
      <c r="D33" t="str">
        <f>IF($B33&gt;0,"ME","")</f>
        <v/>
      </c>
      <c r="E33" t="str">
        <f>IF($B33&gt;0,"QC","")</f>
        <v/>
      </c>
      <c r="F33" t="str">
        <f>IF($B33&gt;0,"VT","")</f>
        <v/>
      </c>
      <c r="K33">
        <f t="shared" si="0"/>
        <v>0</v>
      </c>
      <c r="L33" t="str">
        <f t="shared" si="1"/>
        <v/>
      </c>
      <c r="M33">
        <f t="shared" si="2"/>
        <v>0</v>
      </c>
    </row>
    <row r="34" spans="1:13" x14ac:dyDescent="0.25">
      <c r="A34" t="s">
        <v>55</v>
      </c>
      <c r="B34">
        <f>VLOOKUP(A34,IFTA_Quarterly!A:C,3,FALSE)</f>
        <v>0</v>
      </c>
      <c r="C34" t="str">
        <f>IF($B34&gt;0,"DE","")</f>
        <v/>
      </c>
      <c r="D34" t="str">
        <f>IF($B34&gt;0,"NY","")</f>
        <v/>
      </c>
      <c r="E34" t="str">
        <f>IF($B34&gt;0,"PA","")</f>
        <v/>
      </c>
      <c r="K34">
        <f t="shared" ref="K34:K59" si="3">COUNTIF(C:J,A34)</f>
        <v>0</v>
      </c>
      <c r="L34" t="str">
        <f t="shared" ref="L34:L59" si="4">IF(B34&gt;0,IF(K34=0,A34,""),"")</f>
        <v/>
      </c>
      <c r="M34">
        <f t="shared" si="2"/>
        <v>0</v>
      </c>
    </row>
    <row r="35" spans="1:13" x14ac:dyDescent="0.25">
      <c r="A35" t="s">
        <v>160</v>
      </c>
      <c r="B35">
        <f>VLOOKUP(A35,IFTA_Quarterly!A:C,3,FALSE)</f>
        <v>0</v>
      </c>
      <c r="C35" t="str">
        <f>IF($B35&gt;0,"NS","")</f>
        <v/>
      </c>
      <c r="D35" t="str">
        <f>IF($B35&gt;0,"QC","")</f>
        <v/>
      </c>
      <c r="K35">
        <f t="shared" si="3"/>
        <v>0</v>
      </c>
      <c r="L35" t="str">
        <f t="shared" si="4"/>
        <v/>
      </c>
      <c r="M35">
        <f t="shared" si="2"/>
        <v>0</v>
      </c>
    </row>
    <row r="36" spans="1:13" x14ac:dyDescent="0.25">
      <c r="A36" t="s">
        <v>56</v>
      </c>
      <c r="B36">
        <f>VLOOKUP(A36,IFTA_Quarterly!A:C,3,FALSE)</f>
        <v>0</v>
      </c>
      <c r="C36" t="str">
        <f>IF($B36&gt;0,"AZ","")</f>
        <v/>
      </c>
      <c r="D36" t="str">
        <f>IF($B36&gt;0,"CO","")</f>
        <v/>
      </c>
      <c r="E36" t="str">
        <f>IF($B36&gt;0,"OK","")</f>
        <v/>
      </c>
      <c r="F36" t="str">
        <f>IF($B36&gt;0,"TX","")</f>
        <v/>
      </c>
      <c r="G36" t="str">
        <f>IF($B36&gt;0,"UT","")</f>
        <v/>
      </c>
      <c r="K36">
        <f t="shared" si="3"/>
        <v>0</v>
      </c>
      <c r="L36" t="str">
        <f t="shared" si="4"/>
        <v/>
      </c>
      <c r="M36">
        <f t="shared" si="2"/>
        <v>0</v>
      </c>
    </row>
    <row r="37" spans="1:13" x14ac:dyDescent="0.25">
      <c r="A37" t="s">
        <v>57</v>
      </c>
      <c r="B37">
        <f>VLOOKUP(A37,IFTA_Quarterly!A:C,3,FALSE)</f>
        <v>0</v>
      </c>
      <c r="C37" t="str">
        <f>IF($B37&gt;0,"NB","")</f>
        <v/>
      </c>
      <c r="D37" t="str">
        <f>IF($B37&gt;0,"*NL1","")</f>
        <v/>
      </c>
      <c r="E37" t="str">
        <f>IF($B37&gt;0,"*PE1","")</f>
        <v/>
      </c>
      <c r="K37">
        <f t="shared" si="3"/>
        <v>0</v>
      </c>
      <c r="L37" t="str">
        <f t="shared" si="4"/>
        <v/>
      </c>
      <c r="M37">
        <f t="shared" si="2"/>
        <v>0</v>
      </c>
    </row>
    <row r="38" spans="1:13" x14ac:dyDescent="0.25">
      <c r="A38" t="s">
        <v>58</v>
      </c>
      <c r="B38">
        <f>VLOOKUP(A38,IFTA_Quarterly!A:C,3,FALSE)</f>
        <v>0</v>
      </c>
      <c r="C38" t="str">
        <f>IF($B38&gt;0,"AZ","")</f>
        <v/>
      </c>
      <c r="D38" t="str">
        <f>IF($B38&gt;0,"CA","")</f>
        <v/>
      </c>
      <c r="E38" t="str">
        <f>IF($B38&gt;0,"ID","")</f>
        <v/>
      </c>
      <c r="F38" t="str">
        <f>IF($B38&gt;0,"OR","")</f>
        <v/>
      </c>
      <c r="G38" t="str">
        <f>IF($B38&gt;0,"UT","")</f>
        <v/>
      </c>
      <c r="K38">
        <f t="shared" si="3"/>
        <v>0</v>
      </c>
      <c r="L38" t="str">
        <f t="shared" si="4"/>
        <v/>
      </c>
      <c r="M38">
        <f t="shared" si="2"/>
        <v>0</v>
      </c>
    </row>
    <row r="39" spans="1:13" x14ac:dyDescent="0.25">
      <c r="A39" t="s">
        <v>59</v>
      </c>
      <c r="B39">
        <f>VLOOKUP(A39,IFTA_Quarterly!A:C,3,FALSE)</f>
        <v>0</v>
      </c>
      <c r="C39" t="str">
        <f>IF($B39&gt;0,"CT","")</f>
        <v/>
      </c>
      <c r="D39" t="str">
        <f>IF($B39&gt;0,"MA","")</f>
        <v/>
      </c>
      <c r="E39" t="str">
        <f>IF($B39&gt;0,"NJ","")</f>
        <v/>
      </c>
      <c r="F39" t="str">
        <f>IF($B39&gt;0,"ON","")</f>
        <v/>
      </c>
      <c r="G39" t="str">
        <f>IF($B39&gt;0,"PA","")</f>
        <v/>
      </c>
      <c r="H39" t="str">
        <f>IF($B39&gt;0,"QC","")</f>
        <v/>
      </c>
      <c r="I39" t="str">
        <f>IF($B39&gt;0,"VT","")</f>
        <v/>
      </c>
      <c r="K39">
        <f t="shared" si="3"/>
        <v>0</v>
      </c>
      <c r="L39" t="str">
        <f t="shared" si="4"/>
        <v/>
      </c>
      <c r="M39">
        <f t="shared" si="2"/>
        <v>0</v>
      </c>
    </row>
    <row r="40" spans="1:13" x14ac:dyDescent="0.25">
      <c r="A40" t="s">
        <v>60</v>
      </c>
      <c r="B40">
        <f>VLOOKUP(A40,IFTA_Quarterly!A:C,3,FALSE)</f>
        <v>0</v>
      </c>
      <c r="C40" t="str">
        <f>IF($B40&gt;0,"IN","")</f>
        <v/>
      </c>
      <c r="D40" t="str">
        <f>IF($B40&gt;0,"KY","")</f>
        <v/>
      </c>
      <c r="E40" t="str">
        <f>IF($B40&gt;0,"MI","")</f>
        <v/>
      </c>
      <c r="F40" t="str">
        <f>IF($B40&gt;0,"PA","")</f>
        <v/>
      </c>
      <c r="G40" t="str">
        <f>IF($B40&gt;0,"WV","")</f>
        <v/>
      </c>
      <c r="K40">
        <f t="shared" si="3"/>
        <v>0</v>
      </c>
      <c r="L40" t="str">
        <f t="shared" si="4"/>
        <v/>
      </c>
      <c r="M40">
        <f t="shared" si="2"/>
        <v>0</v>
      </c>
    </row>
    <row r="41" spans="1:13" x14ac:dyDescent="0.25">
      <c r="A41" t="s">
        <v>61</v>
      </c>
      <c r="B41">
        <f>VLOOKUP(A41,IFTA_Quarterly!A:C,3,FALSE)</f>
        <v>0</v>
      </c>
      <c r="C41" t="str">
        <f>IF($B41&gt;0,"AR","")</f>
        <v/>
      </c>
      <c r="D41" t="str">
        <f>IF($B41&gt;0,"CO","")</f>
        <v/>
      </c>
      <c r="E41" t="str">
        <f>IF($B41&gt;0,"KS","")</f>
        <v/>
      </c>
      <c r="F41" t="str">
        <f>IF($B41&gt;0,"MO","")</f>
        <v/>
      </c>
      <c r="G41" t="str">
        <f>IF($B41&gt;0,"NM","")</f>
        <v/>
      </c>
      <c r="H41" t="str">
        <f>IF($B41&gt;0,"TX","")</f>
        <v/>
      </c>
      <c r="K41">
        <f t="shared" si="3"/>
        <v>0</v>
      </c>
      <c r="L41" t="str">
        <f t="shared" si="4"/>
        <v/>
      </c>
      <c r="M41">
        <f t="shared" si="2"/>
        <v>0</v>
      </c>
    </row>
    <row r="42" spans="1:13" x14ac:dyDescent="0.25">
      <c r="A42" t="s">
        <v>62</v>
      </c>
      <c r="B42">
        <f>VLOOKUP(A42,IFTA_Quarterly!A:C,3,FALSE)</f>
        <v>0</v>
      </c>
      <c r="C42" t="str">
        <f>IF($B42&gt;0,"MB","")</f>
        <v/>
      </c>
      <c r="D42" t="str">
        <f>IF($B42&gt;0,"MI","")</f>
        <v/>
      </c>
      <c r="E42" t="str">
        <f>IF($B42&gt;0,"MN","")</f>
        <v/>
      </c>
      <c r="F42" t="str">
        <f>IF($B42&gt;0,"NY","")</f>
        <v/>
      </c>
      <c r="G42" t="str">
        <f>IF($B42&gt;0,"QC","")</f>
        <v/>
      </c>
      <c r="K42">
        <f t="shared" si="3"/>
        <v>0</v>
      </c>
      <c r="L42" t="str">
        <f t="shared" si="4"/>
        <v/>
      </c>
      <c r="M42">
        <f t="shared" si="2"/>
        <v>0</v>
      </c>
    </row>
    <row r="43" spans="1:13" x14ac:dyDescent="0.25">
      <c r="A43" t="s">
        <v>63</v>
      </c>
      <c r="B43">
        <f>VLOOKUP(A43,IFTA_Quarterly!A:C,3,FALSE)</f>
        <v>0</v>
      </c>
      <c r="C43" t="str">
        <f>IF($B43&gt;0,"CA","")</f>
        <v/>
      </c>
      <c r="D43" t="str">
        <f>IF($B43&gt;0,"ID","")</f>
        <v/>
      </c>
      <c r="E43" t="str">
        <f>IF($B43&gt;0,"NV","")</f>
        <v/>
      </c>
      <c r="F43" t="str">
        <f>IF($B43&gt;0,"WA","")</f>
        <v/>
      </c>
      <c r="K43">
        <f t="shared" si="3"/>
        <v>0</v>
      </c>
      <c r="L43" t="str">
        <f t="shared" si="4"/>
        <v/>
      </c>
      <c r="M43">
        <f t="shared" si="2"/>
        <v>0</v>
      </c>
    </row>
    <row r="44" spans="1:13" x14ac:dyDescent="0.25">
      <c r="A44" t="s">
        <v>64</v>
      </c>
      <c r="B44">
        <f>VLOOKUP(A44,IFTA_Quarterly!A:C,3,FALSE)</f>
        <v>0</v>
      </c>
      <c r="C44" t="str">
        <f>IF($B44&gt;0,"DE","")</f>
        <v/>
      </c>
      <c r="D44" t="str">
        <f>IF($B44&gt;0,"MD","")</f>
        <v/>
      </c>
      <c r="E44" t="str">
        <f>IF($B44&gt;0,"NJ","")</f>
        <v/>
      </c>
      <c r="F44" t="str">
        <f>IF($B44&gt;0,"NY","")</f>
        <v/>
      </c>
      <c r="G44" t="str">
        <f>IF($B44&gt;0,"OH","")</f>
        <v/>
      </c>
      <c r="H44" t="str">
        <f>IF($B44&gt;0,"WV","")</f>
        <v/>
      </c>
      <c r="K44">
        <f t="shared" si="3"/>
        <v>0</v>
      </c>
      <c r="L44" t="str">
        <f t="shared" si="4"/>
        <v/>
      </c>
      <c r="M44">
        <f t="shared" si="2"/>
        <v>0</v>
      </c>
    </row>
    <row r="45" spans="1:13" x14ac:dyDescent="0.25">
      <c r="A45" t="s">
        <v>178</v>
      </c>
      <c r="B45">
        <f>VLOOKUP(A45,IFTA_Quarterly!A:C,3,FALSE)</f>
        <v>0</v>
      </c>
      <c r="C45" t="str">
        <f>IF($B45&gt;0,"NB","")</f>
        <v/>
      </c>
      <c r="D45" t="str">
        <f>IF($B45&gt;0,"NS","")</f>
        <v/>
      </c>
      <c r="E45" t="str">
        <f>IF($B45&gt;0,"QC","")</f>
        <v/>
      </c>
      <c r="K45">
        <f t="shared" si="3"/>
        <v>0</v>
      </c>
      <c r="L45" t="str">
        <f t="shared" si="4"/>
        <v/>
      </c>
      <c r="M45">
        <f>IF(SUM(B2:B44)+SUM(B46:B59)=0,0,LEN(L45))</f>
        <v>0</v>
      </c>
    </row>
    <row r="46" spans="1:13" x14ac:dyDescent="0.25">
      <c r="A46" t="s">
        <v>65</v>
      </c>
      <c r="B46">
        <f>VLOOKUP(A46,IFTA_Quarterly!A:C,3,FALSE)</f>
        <v>0</v>
      </c>
      <c r="C46" t="str">
        <f>IF($B46&gt;0,"ME","")</f>
        <v/>
      </c>
      <c r="D46" t="str">
        <f>IF($B46&gt;0,"NB","")</f>
        <v/>
      </c>
      <c r="E46" t="str">
        <f>IF($B46&gt;0,"NH","")</f>
        <v/>
      </c>
      <c r="F46" t="str">
        <f>IF($B46&gt;0,"*NL1","")</f>
        <v/>
      </c>
      <c r="G46" t="str">
        <f>IF($B46&gt;0,"NS","")</f>
        <v/>
      </c>
      <c r="H46" t="str">
        <f>IF($B46&gt;0,"NY","")</f>
        <v/>
      </c>
      <c r="I46" t="str">
        <f>IF($B46&gt;0,"ON","")</f>
        <v/>
      </c>
      <c r="J46" t="str">
        <f>IF($B46&gt;0,"VT","")</f>
        <v/>
      </c>
      <c r="K46">
        <f t="shared" si="3"/>
        <v>0</v>
      </c>
      <c r="L46" t="str">
        <f t="shared" si="4"/>
        <v/>
      </c>
      <c r="M46">
        <f t="shared" si="2"/>
        <v>0</v>
      </c>
    </row>
    <row r="47" spans="1:13" x14ac:dyDescent="0.25">
      <c r="A47" t="s">
        <v>66</v>
      </c>
      <c r="B47">
        <f>VLOOKUP(A47,IFTA_Quarterly!A:C,3,FALSE)</f>
        <v>0</v>
      </c>
      <c r="C47" t="str">
        <f>IF($B47&gt;0,"CT","")</f>
        <v/>
      </c>
      <c r="D47" t="str">
        <f>IF($B47&gt;0,"MA","")</f>
        <v/>
      </c>
      <c r="K47">
        <f t="shared" si="3"/>
        <v>0</v>
      </c>
      <c r="L47" t="str">
        <f t="shared" si="4"/>
        <v/>
      </c>
      <c r="M47">
        <f t="shared" si="2"/>
        <v>0</v>
      </c>
    </row>
    <row r="48" spans="1:13" x14ac:dyDescent="0.25">
      <c r="A48" t="s">
        <v>67</v>
      </c>
      <c r="B48">
        <f>VLOOKUP(A48,IFTA_Quarterly!A:C,3,FALSE)</f>
        <v>0</v>
      </c>
      <c r="C48" t="str">
        <f>IF($B48&gt;0,"GA","")</f>
        <v/>
      </c>
      <c r="D48" t="str">
        <f>IF($B48&gt;0,"NC","")</f>
        <v/>
      </c>
      <c r="K48">
        <f t="shared" si="3"/>
        <v>0</v>
      </c>
      <c r="L48" t="str">
        <f t="shared" si="4"/>
        <v/>
      </c>
      <c r="M48">
        <f t="shared" si="2"/>
        <v>0</v>
      </c>
    </row>
    <row r="49" spans="1:13" x14ac:dyDescent="0.25">
      <c r="A49" t="s">
        <v>68</v>
      </c>
      <c r="B49">
        <f>VLOOKUP(A49,IFTA_Quarterly!A:C,3,FALSE)</f>
        <v>0</v>
      </c>
      <c r="C49" t="str">
        <f>IF($B49&gt;0,"IA","")</f>
        <v/>
      </c>
      <c r="D49" t="str">
        <f>IF($B49&gt;0,"MN","")</f>
        <v/>
      </c>
      <c r="E49" t="str">
        <f>IF($B49&gt;0,"MT","")</f>
        <v/>
      </c>
      <c r="F49" t="str">
        <f>IF($B49&gt;0,"ND","")</f>
        <v/>
      </c>
      <c r="G49" t="str">
        <f>IF($B49&gt;0,"NE","")</f>
        <v/>
      </c>
      <c r="H49" t="str">
        <f>IF($B49&gt;0,"WY","")</f>
        <v/>
      </c>
      <c r="K49">
        <f t="shared" si="3"/>
        <v>0</v>
      </c>
      <c r="L49" t="str">
        <f t="shared" si="4"/>
        <v/>
      </c>
      <c r="M49">
        <f t="shared" si="2"/>
        <v>0</v>
      </c>
    </row>
    <row r="50" spans="1:13" x14ac:dyDescent="0.25">
      <c r="A50" t="s">
        <v>69</v>
      </c>
      <c r="B50">
        <f>VLOOKUP(A50,IFTA_Quarterly!A:C,3,FALSE)</f>
        <v>0</v>
      </c>
      <c r="C50" t="str">
        <f>IF($B50&gt;0,"AB","")</f>
        <v/>
      </c>
      <c r="D50" t="str">
        <f>IF($B50&gt;0,"MB","")</f>
        <v/>
      </c>
      <c r="E50" t="str">
        <f>IF($B50&gt;0,"MT","")</f>
        <v/>
      </c>
      <c r="F50" t="str">
        <f>IF($B50&gt;0,"ND","")</f>
        <v/>
      </c>
      <c r="K50">
        <f t="shared" si="3"/>
        <v>0</v>
      </c>
      <c r="L50" t="str">
        <f t="shared" si="4"/>
        <v/>
      </c>
      <c r="M50">
        <f t="shared" si="2"/>
        <v>0</v>
      </c>
    </row>
    <row r="51" spans="1:13" x14ac:dyDescent="0.25">
      <c r="A51" t="s">
        <v>70</v>
      </c>
      <c r="B51">
        <f>VLOOKUP(A51,IFTA_Quarterly!A:C,3,FALSE)</f>
        <v>0</v>
      </c>
      <c r="C51" t="str">
        <f>IF($B51&gt;0,"AL","")</f>
        <v/>
      </c>
      <c r="D51" t="str">
        <f>IF($B51&gt;0,"AR","")</f>
        <v/>
      </c>
      <c r="E51" t="str">
        <f>IF($B51&gt;0,"GA","")</f>
        <v/>
      </c>
      <c r="F51" t="str">
        <f>IF($B51&gt;0,"KY","")</f>
        <v/>
      </c>
      <c r="G51" t="str">
        <f>IF($B51&gt;0,"MO","")</f>
        <v/>
      </c>
      <c r="H51" t="str">
        <f>IF($B51&gt;0,"MS","")</f>
        <v/>
      </c>
      <c r="I51" t="str">
        <f>IF($B51&gt;0,"NC","")</f>
        <v/>
      </c>
      <c r="J51" t="str">
        <f>IF($B51&gt;0,"VA","")</f>
        <v/>
      </c>
      <c r="K51">
        <f t="shared" si="3"/>
        <v>0</v>
      </c>
      <c r="L51" t="str">
        <f t="shared" si="4"/>
        <v/>
      </c>
      <c r="M51">
        <f t="shared" si="2"/>
        <v>0</v>
      </c>
    </row>
    <row r="52" spans="1:13" x14ac:dyDescent="0.25">
      <c r="A52" t="s">
        <v>71</v>
      </c>
      <c r="B52">
        <f>VLOOKUP(A52,IFTA_Quarterly!A:C,3,FALSE)</f>
        <v>0</v>
      </c>
      <c r="C52" t="str">
        <f>IF($B52&gt;0,"AR","")</f>
        <v/>
      </c>
      <c r="D52" t="str">
        <f>IF($B52&gt;0,"LA","")</f>
        <v/>
      </c>
      <c r="E52" t="str">
        <f>IF($B52&gt;0,"NM","")</f>
        <v/>
      </c>
      <c r="F52" t="str">
        <f>IF($B52&gt;0,"OK","")</f>
        <v/>
      </c>
      <c r="K52">
        <f t="shared" si="3"/>
        <v>0</v>
      </c>
      <c r="L52" t="str">
        <f t="shared" si="4"/>
        <v/>
      </c>
      <c r="M52">
        <f t="shared" si="2"/>
        <v>0</v>
      </c>
    </row>
    <row r="53" spans="1:13" x14ac:dyDescent="0.25">
      <c r="A53" t="s">
        <v>72</v>
      </c>
      <c r="B53">
        <f>VLOOKUP(A53,IFTA_Quarterly!A:C,3,FALSE)</f>
        <v>0</v>
      </c>
      <c r="C53" t="str">
        <f>IF($B53&gt;0,"AZ","")</f>
        <v/>
      </c>
      <c r="D53" t="str">
        <f>IF($B53&gt;0,"CO","")</f>
        <v/>
      </c>
      <c r="E53" t="str">
        <f>IF($B53&gt;0,"ID","")</f>
        <v/>
      </c>
      <c r="F53" t="str">
        <f>IF($B53&gt;0,"NM","")</f>
        <v/>
      </c>
      <c r="G53" t="str">
        <f>IF($B53&gt;0,"NV","")</f>
        <v/>
      </c>
      <c r="H53" t="str">
        <f>IF($B53&gt;0,"WY","")</f>
        <v/>
      </c>
      <c r="K53">
        <f t="shared" si="3"/>
        <v>0</v>
      </c>
      <c r="L53" t="str">
        <f t="shared" si="4"/>
        <v/>
      </c>
      <c r="M53">
        <f t="shared" si="2"/>
        <v>0</v>
      </c>
    </row>
    <row r="54" spans="1:13" x14ac:dyDescent="0.25">
      <c r="A54" t="s">
        <v>73</v>
      </c>
      <c r="B54">
        <f>VLOOKUP(A54,IFTA_Quarterly!A:C,3,FALSE)</f>
        <v>0</v>
      </c>
      <c r="C54" t="str">
        <f>IF($B54&gt;0,"KY","")</f>
        <v/>
      </c>
      <c r="D54" t="str">
        <f>IF($B54&gt;0,"MD","")</f>
        <v/>
      </c>
      <c r="E54" t="str">
        <f>IF($B54&gt;0,"NC","")</f>
        <v/>
      </c>
      <c r="F54" t="str">
        <f>IF($B54&gt;0,"TN","")</f>
        <v/>
      </c>
      <c r="G54" t="str">
        <f>IF($B54&gt;0,"WV","")</f>
        <v/>
      </c>
      <c r="K54">
        <f t="shared" si="3"/>
        <v>0</v>
      </c>
      <c r="L54" t="str">
        <f t="shared" si="4"/>
        <v/>
      </c>
      <c r="M54">
        <f t="shared" si="2"/>
        <v>0</v>
      </c>
    </row>
    <row r="55" spans="1:13" x14ac:dyDescent="0.25">
      <c r="A55" t="s">
        <v>75</v>
      </c>
      <c r="B55">
        <f>VLOOKUP(A55,IFTA_Quarterly!A:C,3,FALSE)</f>
        <v>0</v>
      </c>
      <c r="C55" t="str">
        <f>IF($B55&gt;0,"MA","")</f>
        <v/>
      </c>
      <c r="D55" t="str">
        <f>IF($B55&gt;0,"NH","")</f>
        <v/>
      </c>
      <c r="E55" t="str">
        <f>IF($B55&gt;0,"NY","")</f>
        <v/>
      </c>
      <c r="F55" t="str">
        <f>IF($B55&gt;0,"QC","")</f>
        <v/>
      </c>
      <c r="K55">
        <f t="shared" si="3"/>
        <v>0</v>
      </c>
      <c r="L55" t="str">
        <f t="shared" si="4"/>
        <v/>
      </c>
      <c r="M55">
        <f t="shared" si="2"/>
        <v>0</v>
      </c>
    </row>
    <row r="56" spans="1:13" x14ac:dyDescent="0.25">
      <c r="A56" t="s">
        <v>76</v>
      </c>
      <c r="B56">
        <f>VLOOKUP(A56,IFTA_Quarterly!A:C,3,FALSE)</f>
        <v>0</v>
      </c>
      <c r="C56" t="str">
        <f>IF($B56&gt;0,"BC","")</f>
        <v/>
      </c>
      <c r="D56" t="str">
        <f>IF($B56&gt;0,"ID","")</f>
        <v/>
      </c>
      <c r="E56" t="str">
        <f>IF($B56&gt;0,"OR","")</f>
        <v/>
      </c>
      <c r="K56">
        <f t="shared" si="3"/>
        <v>0</v>
      </c>
      <c r="L56" t="str">
        <f t="shared" si="4"/>
        <v/>
      </c>
      <c r="M56">
        <f t="shared" si="2"/>
        <v>0</v>
      </c>
    </row>
    <row r="57" spans="1:13" x14ac:dyDescent="0.25">
      <c r="A57" t="s">
        <v>77</v>
      </c>
      <c r="B57">
        <f>VLOOKUP(A57,IFTA_Quarterly!A:C,3,FALSE)</f>
        <v>0</v>
      </c>
      <c r="C57" t="str">
        <f>IF($B57&gt;0,"IA","")</f>
        <v/>
      </c>
      <c r="D57" t="str">
        <f>IF($B57&gt;0,"IL","")</f>
        <v/>
      </c>
      <c r="E57" t="str">
        <f>IF($B57&gt;0,"MI","")</f>
        <v/>
      </c>
      <c r="F57" t="str">
        <f>IF($B57&gt;0,"MN","")</f>
        <v/>
      </c>
      <c r="K57">
        <f t="shared" si="3"/>
        <v>0</v>
      </c>
      <c r="L57" t="str">
        <f t="shared" si="4"/>
        <v/>
      </c>
      <c r="M57">
        <f t="shared" si="2"/>
        <v>0</v>
      </c>
    </row>
    <row r="58" spans="1:13" x14ac:dyDescent="0.25">
      <c r="A58" t="s">
        <v>78</v>
      </c>
      <c r="B58">
        <f>VLOOKUP(A58,IFTA_Quarterly!A:C,3,FALSE)</f>
        <v>0</v>
      </c>
      <c r="C58" t="str">
        <f>IF($B58&gt;0,"KY","")</f>
        <v/>
      </c>
      <c r="D58" t="str">
        <f>IF($B58&gt;0,"MD","")</f>
        <v/>
      </c>
      <c r="E58" t="str">
        <f>IF($B58&gt;0,"OH","")</f>
        <v/>
      </c>
      <c r="F58" t="str">
        <f>IF($B58&gt;0,"PA","")</f>
        <v/>
      </c>
      <c r="G58" t="str">
        <f>IF($B58&gt;0,"VA","")</f>
        <v/>
      </c>
      <c r="K58">
        <f t="shared" si="3"/>
        <v>0</v>
      </c>
      <c r="L58" t="str">
        <f t="shared" si="4"/>
        <v/>
      </c>
      <c r="M58">
        <f t="shared" si="2"/>
        <v>0</v>
      </c>
    </row>
    <row r="59" spans="1:13" x14ac:dyDescent="0.25">
      <c r="A59" t="s">
        <v>79</v>
      </c>
      <c r="B59">
        <f>VLOOKUP(A59,IFTA_Quarterly!A:C,3,FALSE)</f>
        <v>0</v>
      </c>
      <c r="C59" t="str">
        <f>IF($B59&gt;0,"CO","")</f>
        <v/>
      </c>
      <c r="D59" t="str">
        <f>IF($B59&gt;0,"ID","")</f>
        <v/>
      </c>
      <c r="E59" t="str">
        <f>IF($B59&gt;0,"MT","")</f>
        <v/>
      </c>
      <c r="F59" t="str">
        <f>IF($B59&gt;0,"NE","")</f>
        <v/>
      </c>
      <c r="G59" t="str">
        <f>IF($B59&gt;0,"SD","")</f>
        <v/>
      </c>
      <c r="H59" t="str">
        <f>IF($B59&gt;0,"UT","")</f>
        <v/>
      </c>
      <c r="K59">
        <f t="shared" si="3"/>
        <v>0</v>
      </c>
      <c r="L59" t="str">
        <f t="shared" si="4"/>
        <v/>
      </c>
      <c r="M59">
        <f t="shared" si="2"/>
        <v>0</v>
      </c>
    </row>
  </sheetData>
  <sheetProtection algorithmName="SHA-512" hashValue="MBGR4pvAhgzkktulddLUW5pZpdYcaM0A/qDhhl80pZ5wRvT4/ogOGsa8aPjVnu6VO/kRL29Mwrg9/Kn5bHtyaQ==" saltValue="whnpOdktNoYboV9D2lgfLg==" spinCount="100000" sheet="1" objects="1" scenarios="1"/>
  <conditionalFormatting sqref="L2:L59">
    <cfRule type="notContainsBlanks" dxfId="0" priority="1">
      <formula>LEN(TRIM(L2))&gt;0</formula>
    </cfRule>
  </conditionalFormatting>
  <pageMargins left="0.7" right="0.7" top="0.75" bottom="0.75" header="0.3" footer="0.3"/>
  <pageSetup orientation="portrait" r:id="rId1"/>
  <ignoredErrors>
    <ignoredError sqref="C17 F17 F43 C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70"/>
  <sheetViews>
    <sheetView workbookViewId="0">
      <pane xSplit="1" ySplit="2" topLeftCell="AP3" activePane="bottomRight" state="frozen"/>
      <selection activeCell="Z51" sqref="Z51"/>
      <selection pane="topRight" activeCell="Z51" sqref="Z51"/>
      <selection pane="bottomLeft" activeCell="Z51" sqref="Z51"/>
      <selection pane="bottomRight" activeCell="AS3" sqref="AS3"/>
    </sheetView>
  </sheetViews>
  <sheetFormatPr defaultRowHeight="15" x14ac:dyDescent="0.25"/>
  <cols>
    <col min="1" max="1" width="11.28515625" style="1" customWidth="1"/>
    <col min="2" max="5" width="11.5703125" style="16" bestFit="1" customWidth="1"/>
    <col min="6" max="6" width="12.5703125" style="16" bestFit="1" customWidth="1"/>
    <col min="7" max="10" width="11.5703125" style="16" bestFit="1" customWidth="1"/>
    <col min="11" max="15" width="9.28515625" style="16" bestFit="1" customWidth="1"/>
    <col min="16" max="52" width="8.85546875" style="16" customWidth="1"/>
  </cols>
  <sheetData>
    <row r="1" spans="1:52" x14ac:dyDescent="0.25">
      <c r="A1" s="78" t="s">
        <v>132</v>
      </c>
    </row>
    <row r="2" spans="1:52" s="1" customFormat="1" x14ac:dyDescent="0.25">
      <c r="A2" s="15" t="s">
        <v>81</v>
      </c>
      <c r="B2" s="18" t="s">
        <v>11</v>
      </c>
      <c r="C2" s="18" t="s">
        <v>10</v>
      </c>
      <c r="D2" s="18" t="s">
        <v>9</v>
      </c>
      <c r="E2" s="18" t="s">
        <v>8</v>
      </c>
      <c r="F2" s="18" t="s">
        <v>7</v>
      </c>
      <c r="G2" s="18" t="s">
        <v>6</v>
      </c>
      <c r="H2" s="18" t="s">
        <v>5</v>
      </c>
      <c r="I2" s="18" t="s">
        <v>4</v>
      </c>
      <c r="J2" s="18" t="s">
        <v>3</v>
      </c>
      <c r="K2" s="18" t="s">
        <v>2</v>
      </c>
      <c r="L2" s="18" t="s">
        <v>1</v>
      </c>
      <c r="M2" s="18" t="s">
        <v>0</v>
      </c>
      <c r="N2" s="18" t="s">
        <v>24</v>
      </c>
      <c r="O2" s="18" t="s">
        <v>25</v>
      </c>
      <c r="P2" s="18" t="s">
        <v>144</v>
      </c>
      <c r="Q2" s="18" t="s">
        <v>145</v>
      </c>
      <c r="R2" s="18" t="s">
        <v>146</v>
      </c>
      <c r="S2" s="18" t="s">
        <v>147</v>
      </c>
      <c r="T2" s="18" t="s">
        <v>148</v>
      </c>
      <c r="U2" s="18" t="s">
        <v>149</v>
      </c>
      <c r="V2" s="18" t="s">
        <v>150</v>
      </c>
      <c r="W2" s="18" t="s">
        <v>151</v>
      </c>
      <c r="X2" s="18" t="s">
        <v>152</v>
      </c>
      <c r="Y2" s="18" t="s">
        <v>153</v>
      </c>
      <c r="Z2" s="18" t="s">
        <v>163</v>
      </c>
      <c r="AA2" s="18" t="s">
        <v>164</v>
      </c>
      <c r="AB2" s="18" t="s">
        <v>165</v>
      </c>
      <c r="AC2" s="18" t="s">
        <v>166</v>
      </c>
      <c r="AD2" s="18" t="s">
        <v>167</v>
      </c>
      <c r="AE2" s="18" t="s">
        <v>168</v>
      </c>
      <c r="AF2" s="18" t="s">
        <v>169</v>
      </c>
      <c r="AG2" s="18" t="s">
        <v>170</v>
      </c>
      <c r="AH2" s="18" t="s">
        <v>174</v>
      </c>
      <c r="AI2" s="18" t="s">
        <v>175</v>
      </c>
      <c r="AJ2" s="18" t="s">
        <v>176</v>
      </c>
      <c r="AK2" s="18" t="s">
        <v>177</v>
      </c>
      <c r="AL2" s="18" t="s">
        <v>186</v>
      </c>
      <c r="AM2" s="18" t="s">
        <v>187</v>
      </c>
      <c r="AN2" s="18" t="s">
        <v>188</v>
      </c>
      <c r="AO2" s="18" t="s">
        <v>189</v>
      </c>
      <c r="AP2" s="18" t="s">
        <v>205</v>
      </c>
      <c r="AQ2" s="18" t="s">
        <v>206</v>
      </c>
      <c r="AR2" s="18" t="s">
        <v>207</v>
      </c>
      <c r="AS2" s="18" t="s">
        <v>208</v>
      </c>
      <c r="AT2" s="18"/>
      <c r="AU2" s="18"/>
      <c r="AV2" s="18"/>
      <c r="AW2" s="18"/>
      <c r="AX2" s="18"/>
      <c r="AY2" s="18"/>
      <c r="AZ2" s="18"/>
    </row>
    <row r="3" spans="1:52" x14ac:dyDescent="0.25">
      <c r="A3" s="15" t="s">
        <v>13</v>
      </c>
      <c r="B3" s="17">
        <v>0.09</v>
      </c>
      <c r="C3" s="17">
        <v>0.09</v>
      </c>
      <c r="D3" s="17">
        <v>0.09</v>
      </c>
      <c r="E3" s="17">
        <v>0.09</v>
      </c>
      <c r="F3" s="17">
        <v>0.09</v>
      </c>
      <c r="G3" s="17">
        <v>0.13</v>
      </c>
      <c r="H3" s="17">
        <v>0.13</v>
      </c>
      <c r="I3" s="17">
        <v>0.13</v>
      </c>
      <c r="J3" s="17">
        <v>0.13</v>
      </c>
      <c r="K3" s="17">
        <v>0.13</v>
      </c>
      <c r="L3" s="17">
        <v>0.13</v>
      </c>
      <c r="M3" s="17">
        <v>0.13</v>
      </c>
      <c r="N3" s="17">
        <v>0.1835</v>
      </c>
      <c r="O3" s="17">
        <v>0.1835</v>
      </c>
      <c r="P3" s="17">
        <v>0.1835</v>
      </c>
      <c r="Q3" s="17">
        <v>0.1835</v>
      </c>
      <c r="R3" s="17">
        <v>0.21029999999999999</v>
      </c>
      <c r="S3" s="17">
        <v>0.21029999999999999</v>
      </c>
      <c r="T3" s="17">
        <v>0.21029999999999999</v>
      </c>
      <c r="U3" s="17">
        <v>0.21029999999999999</v>
      </c>
      <c r="V3" s="17">
        <v>0.21029999999999999</v>
      </c>
      <c r="W3" s="17">
        <v>0.21029999999999999</v>
      </c>
      <c r="X3" s="17">
        <v>0.13</v>
      </c>
      <c r="Y3" s="17">
        <v>0.13</v>
      </c>
      <c r="Z3" s="17">
        <v>0.13</v>
      </c>
      <c r="AA3" s="17">
        <v>0.13</v>
      </c>
      <c r="AB3" s="17">
        <v>0.13</v>
      </c>
      <c r="AC3" s="17">
        <v>0.13</v>
      </c>
      <c r="AD3" s="17">
        <v>0.13</v>
      </c>
      <c r="AE3" s="17">
        <v>0.13</v>
      </c>
      <c r="AF3" s="17">
        <v>0.13</v>
      </c>
      <c r="AG3" s="17">
        <v>0.13</v>
      </c>
      <c r="AH3" s="17">
        <v>0.13</v>
      </c>
      <c r="AI3" s="17">
        <v>0</v>
      </c>
      <c r="AJ3" s="17">
        <v>0</v>
      </c>
      <c r="AK3" s="17">
        <v>4.4999999999999998E-2</v>
      </c>
      <c r="AL3" s="17">
        <v>0</v>
      </c>
      <c r="AM3" s="17">
        <v>0</v>
      </c>
      <c r="AN3" s="17">
        <v>0</v>
      </c>
      <c r="AO3" s="17">
        <v>0</v>
      </c>
      <c r="AP3" s="17">
        <v>0.09</v>
      </c>
      <c r="AQ3" s="17">
        <v>0.13</v>
      </c>
      <c r="AR3" s="17">
        <v>0.13</v>
      </c>
      <c r="AS3" s="17"/>
      <c r="AT3" s="17"/>
      <c r="AU3" s="17"/>
      <c r="AV3" s="17"/>
      <c r="AW3" s="17"/>
      <c r="AX3" s="17"/>
      <c r="AY3" s="17"/>
      <c r="AZ3" s="17"/>
    </row>
    <row r="4" spans="1:52" x14ac:dyDescent="0.25">
      <c r="A4" s="15" t="s">
        <v>161</v>
      </c>
      <c r="B4" s="17"/>
      <c r="C4" s="17"/>
      <c r="D4" s="17"/>
      <c r="E4" s="17"/>
      <c r="F4" s="17"/>
      <c r="G4" s="17"/>
      <c r="H4" s="17"/>
      <c r="I4" s="17"/>
      <c r="J4" s="17"/>
      <c r="K4" s="17"/>
      <c r="L4" s="17"/>
      <c r="M4" s="17"/>
      <c r="N4" s="17"/>
      <c r="O4" s="17"/>
      <c r="P4" s="17"/>
      <c r="Q4" s="17"/>
      <c r="R4" s="17"/>
      <c r="S4" s="17"/>
      <c r="T4" s="17"/>
      <c r="U4" s="17"/>
      <c r="V4" s="17"/>
      <c r="W4" s="17">
        <v>0.13</v>
      </c>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row>
    <row r="5" spans="1:52" x14ac:dyDescent="0.25">
      <c r="A5" s="15" t="s">
        <v>14</v>
      </c>
      <c r="B5" s="17">
        <v>5.3100000000000001E-2</v>
      </c>
      <c r="C5" s="17">
        <v>0.111</v>
      </c>
      <c r="D5" s="17">
        <v>5.45E-2</v>
      </c>
      <c r="E5" s="17">
        <v>5.5500000000000001E-2</v>
      </c>
      <c r="F5" s="17">
        <v>5.8400000000000001E-2</v>
      </c>
      <c r="G5" s="17">
        <v>6.4100000000000004E-2</v>
      </c>
      <c r="H5" s="17">
        <v>6.1899999999999997E-2</v>
      </c>
      <c r="I5" s="17">
        <v>6.6500000000000004E-2</v>
      </c>
      <c r="J5" s="17">
        <v>7.0199999999999999E-2</v>
      </c>
      <c r="K5" s="17">
        <v>6.5600000000000006E-2</v>
      </c>
      <c r="L5" s="17">
        <v>6.4299999999999996E-2</v>
      </c>
      <c r="M5" s="17">
        <v>6.6199999999999995E-2</v>
      </c>
      <c r="N5" s="17">
        <v>6.7199999999999996E-2</v>
      </c>
      <c r="O5" s="17">
        <v>6.7000000000000004E-2</v>
      </c>
      <c r="P5" s="17">
        <v>6.6299999999999998E-2</v>
      </c>
      <c r="Q5" s="17">
        <v>6.1400000000000003E-2</v>
      </c>
      <c r="R5" s="17">
        <v>6.4500000000000002E-2</v>
      </c>
      <c r="S5" s="17">
        <v>6.5699999999999995E-2</v>
      </c>
      <c r="T5" s="17">
        <v>6.6400000000000001E-2</v>
      </c>
      <c r="U5" s="17">
        <v>6.5299999999999997E-2</v>
      </c>
      <c r="V5" s="17">
        <v>6.7199999999999996E-2</v>
      </c>
      <c r="W5" s="17">
        <v>6.5699999999999995E-2</v>
      </c>
      <c r="X5" s="17">
        <v>6.7299999999999999E-2</v>
      </c>
      <c r="Y5" s="17">
        <v>8.7499999999999994E-2</v>
      </c>
      <c r="Z5" s="17">
        <v>8.6999999999999994E-2</v>
      </c>
      <c r="AA5" s="17">
        <v>9.2399999999999996E-2</v>
      </c>
      <c r="AB5" s="17">
        <v>0.09</v>
      </c>
      <c r="AC5" s="17">
        <v>9.4799999999999995E-2</v>
      </c>
      <c r="AD5" s="17">
        <v>9.1499999999999998E-2</v>
      </c>
      <c r="AE5" s="17">
        <v>8.9099999999999999E-2</v>
      </c>
      <c r="AF5" s="17">
        <v>8.8200000000000001E-2</v>
      </c>
      <c r="AG5" s="17">
        <v>9.8199999999999996E-2</v>
      </c>
      <c r="AH5" s="17">
        <v>9.9099999999999994E-2</v>
      </c>
      <c r="AI5" s="17">
        <v>9.64E-2</v>
      </c>
      <c r="AJ5" s="17">
        <v>9.9000000000000005E-2</v>
      </c>
      <c r="AK5" s="17">
        <v>0.1018</v>
      </c>
      <c r="AL5" s="17">
        <v>0.1045</v>
      </c>
      <c r="AM5" s="17">
        <v>0.1048</v>
      </c>
      <c r="AN5" s="17">
        <v>0.10150000000000001</v>
      </c>
      <c r="AO5" s="17">
        <v>0.1069</v>
      </c>
      <c r="AP5" s="17">
        <v>0.1062</v>
      </c>
      <c r="AQ5" s="17">
        <v>0.1074</v>
      </c>
      <c r="AR5" s="17">
        <v>0.109</v>
      </c>
      <c r="AS5" s="17"/>
      <c r="AT5" s="17"/>
      <c r="AU5" s="17"/>
      <c r="AV5" s="17"/>
      <c r="AW5" s="17"/>
      <c r="AX5" s="17"/>
      <c r="AY5" s="17"/>
      <c r="AZ5" s="17"/>
    </row>
    <row r="6" spans="1:52" x14ac:dyDescent="0.25">
      <c r="A6" s="15" t="s">
        <v>162</v>
      </c>
      <c r="B6" s="17"/>
      <c r="C6" s="17"/>
      <c r="D6" s="17"/>
      <c r="E6" s="17"/>
      <c r="F6" s="17"/>
      <c r="G6" s="17"/>
      <c r="H6" s="17"/>
      <c r="I6" s="17"/>
      <c r="J6" s="17"/>
      <c r="K6" s="17"/>
      <c r="L6" s="17"/>
      <c r="M6" s="17"/>
      <c r="N6" s="17"/>
      <c r="O6" s="17"/>
      <c r="P6" s="17"/>
      <c r="Q6" s="17"/>
      <c r="R6" s="17"/>
      <c r="S6" s="17"/>
      <c r="T6" s="17"/>
      <c r="U6" s="17"/>
      <c r="V6" s="17"/>
      <c r="W6" s="17"/>
      <c r="X6" s="17">
        <v>8.8599999999999998E-2</v>
      </c>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row>
    <row r="7" spans="1:52" x14ac:dyDescent="0.25">
      <c r="A7" s="15" t="s">
        <v>15</v>
      </c>
      <c r="B7" s="17">
        <v>6.2799999999999995E-2</v>
      </c>
      <c r="C7" s="17">
        <v>6.5600000000000006E-2</v>
      </c>
      <c r="D7" s="17">
        <v>6.4399999999999999E-2</v>
      </c>
      <c r="E7" s="17">
        <v>6.5600000000000006E-2</v>
      </c>
      <c r="F7" s="17">
        <v>6.9099999999999995E-2</v>
      </c>
      <c r="G7" s="17">
        <v>7.5800000000000006E-2</v>
      </c>
      <c r="H7" s="17">
        <v>7.3200000000000001E-2</v>
      </c>
      <c r="I7" s="17">
        <v>7.8700000000000006E-2</v>
      </c>
      <c r="J7" s="17">
        <v>8.3099999999999993E-2</v>
      </c>
      <c r="K7" s="17">
        <v>7.7600000000000002E-2</v>
      </c>
      <c r="L7" s="17">
        <v>7.6100000000000001E-2</v>
      </c>
      <c r="M7" s="17">
        <v>7.8299999999999995E-2</v>
      </c>
      <c r="N7" s="17">
        <v>7.9600000000000004E-2</v>
      </c>
      <c r="O7" s="17">
        <v>7.9299999999999995E-2</v>
      </c>
      <c r="P7" s="17">
        <v>7.8399999999999997E-2</v>
      </c>
      <c r="Q7" s="17">
        <v>7.2700000000000001E-2</v>
      </c>
      <c r="R7" s="17">
        <v>7.6399999999999996E-2</v>
      </c>
      <c r="S7" s="17">
        <v>7.7700000000000005E-2</v>
      </c>
      <c r="T7" s="17">
        <v>7.8600000000000003E-2</v>
      </c>
      <c r="U7" s="17">
        <v>7.7299999999999994E-2</v>
      </c>
      <c r="V7" s="17">
        <v>7.9500000000000001E-2</v>
      </c>
      <c r="W7" s="17">
        <v>7.7700000000000005E-2</v>
      </c>
      <c r="X7" s="17">
        <v>7.9600000000000004E-2</v>
      </c>
      <c r="Y7" s="17">
        <v>9.9699999999999997E-2</v>
      </c>
      <c r="Z7" s="17">
        <v>9.9099999999999994E-2</v>
      </c>
      <c r="AA7" s="17">
        <v>0.1052</v>
      </c>
      <c r="AB7" s="17">
        <v>0.10249999999999999</v>
      </c>
      <c r="AC7" s="17">
        <v>0.10009999999999999</v>
      </c>
      <c r="AD7" s="17">
        <v>9.6600000000000005E-2</v>
      </c>
      <c r="AE7" s="17">
        <v>9.4100000000000003E-2</v>
      </c>
      <c r="AF7" s="17">
        <v>9.3100000000000002E-2</v>
      </c>
      <c r="AG7" s="17">
        <v>9.6500000000000002E-2</v>
      </c>
      <c r="AH7" s="17">
        <v>9.7500000000000003E-2</v>
      </c>
      <c r="AI7" s="17">
        <v>9.4700000000000006E-2</v>
      </c>
      <c r="AJ7" s="17">
        <v>9.7299999999999998E-2</v>
      </c>
      <c r="AK7" s="17">
        <v>9.9699999999999997E-2</v>
      </c>
      <c r="AL7" s="17">
        <v>0.1023</v>
      </c>
      <c r="AM7" s="17">
        <v>0.1026</v>
      </c>
      <c r="AN7" s="17">
        <v>9.9400000000000002E-2</v>
      </c>
      <c r="AO7" s="17">
        <v>0.10150000000000001</v>
      </c>
      <c r="AP7" s="17">
        <v>0.1008</v>
      </c>
      <c r="AQ7" s="17">
        <v>0.1019</v>
      </c>
      <c r="AR7" s="17">
        <v>0.10349999999999999</v>
      </c>
      <c r="AS7" s="17"/>
      <c r="AT7" s="17"/>
      <c r="AU7" s="17"/>
      <c r="AV7" s="17"/>
      <c r="AW7" s="17"/>
      <c r="AX7" s="17"/>
      <c r="AY7" s="17"/>
      <c r="AZ7" s="17"/>
    </row>
    <row r="8" spans="1:52" x14ac:dyDescent="0.25">
      <c r="A8" s="15" t="s">
        <v>18</v>
      </c>
      <c r="B8" s="17">
        <v>7.2700000000000001E-2</v>
      </c>
      <c r="C8" s="17">
        <v>7.5899999999999995E-2</v>
      </c>
      <c r="D8" s="17">
        <v>7.4499999999999997E-2</v>
      </c>
      <c r="E8" s="17">
        <v>7.5899999999999995E-2</v>
      </c>
      <c r="F8" s="17">
        <v>7.9899999999999999E-2</v>
      </c>
      <c r="G8" s="17">
        <v>8.77E-2</v>
      </c>
      <c r="H8" s="17">
        <v>8.4599999999999995E-2</v>
      </c>
      <c r="I8" s="17">
        <v>9.0999999999999998E-2</v>
      </c>
      <c r="J8" s="17">
        <v>9.6100000000000005E-2</v>
      </c>
      <c r="K8" s="17">
        <v>8.9800000000000005E-2</v>
      </c>
      <c r="L8" s="17">
        <v>8.7999999999999995E-2</v>
      </c>
      <c r="M8" s="17">
        <v>9.0499999999999997E-2</v>
      </c>
      <c r="N8" s="17">
        <v>9.1999999999999998E-2</v>
      </c>
      <c r="O8" s="17">
        <v>9.1800000000000007E-2</v>
      </c>
      <c r="P8" s="17">
        <v>9.0700000000000003E-2</v>
      </c>
      <c r="Q8" s="17">
        <v>8.4000000000000005E-2</v>
      </c>
      <c r="R8" s="17">
        <v>8.8300000000000003E-2</v>
      </c>
      <c r="S8" s="17">
        <v>8.9899999999999994E-2</v>
      </c>
      <c r="T8" s="17">
        <v>9.0899999999999995E-2</v>
      </c>
      <c r="U8" s="17">
        <v>8.9399999999999993E-2</v>
      </c>
      <c r="V8" s="17">
        <v>9.1999999999999998E-2</v>
      </c>
      <c r="W8" s="17">
        <v>8.9899999999999994E-2</v>
      </c>
      <c r="X8" s="17">
        <v>9.1999999999999998E-2</v>
      </c>
      <c r="Y8" s="17">
        <v>9.0999999999999998E-2</v>
      </c>
      <c r="Z8" s="17">
        <v>9.0399999999999994E-2</v>
      </c>
      <c r="AA8" s="17">
        <v>9.6000000000000002E-2</v>
      </c>
      <c r="AB8" s="17">
        <v>9.3600000000000003E-2</v>
      </c>
      <c r="AC8" s="17">
        <v>9.1399999999999995E-2</v>
      </c>
      <c r="AD8" s="17">
        <v>8.8200000000000001E-2</v>
      </c>
      <c r="AE8" s="17">
        <v>8.5800000000000001E-2</v>
      </c>
      <c r="AF8" s="17">
        <v>8.5000000000000006E-2</v>
      </c>
      <c r="AG8" s="17">
        <v>8.8099999999999998E-2</v>
      </c>
      <c r="AH8" s="17">
        <v>8.8900000000000007E-2</v>
      </c>
      <c r="AI8" s="17">
        <v>8.6400000000000005E-2</v>
      </c>
      <c r="AJ8" s="17">
        <v>8.8800000000000004E-2</v>
      </c>
      <c r="AK8" s="17">
        <v>9.1300000000000006E-2</v>
      </c>
      <c r="AL8" s="17">
        <v>9.3700000000000006E-2</v>
      </c>
      <c r="AM8" s="17">
        <v>9.4E-2</v>
      </c>
      <c r="AN8" s="17">
        <v>9.0999999999999998E-2</v>
      </c>
      <c r="AO8" s="17">
        <v>9.2600000000000002E-2</v>
      </c>
      <c r="AP8" s="17">
        <v>9.1999999999999998E-2</v>
      </c>
      <c r="AQ8" s="17">
        <v>9.2999999999999999E-2</v>
      </c>
      <c r="AR8" s="17">
        <v>9.4500000000000001E-2</v>
      </c>
      <c r="AS8" s="17"/>
      <c r="AT8" s="17"/>
      <c r="AU8" s="17"/>
      <c r="AV8" s="17"/>
      <c r="AW8" s="17"/>
      <c r="AX8" s="17"/>
      <c r="AY8" s="17"/>
      <c r="AZ8" s="17"/>
    </row>
    <row r="9" spans="1:52" x14ac:dyDescent="0.25">
      <c r="A9" s="15" t="s">
        <v>16</v>
      </c>
      <c r="B9" s="17">
        <v>0.22670000000000001</v>
      </c>
      <c r="C9" s="17">
        <v>0.22670000000000001</v>
      </c>
      <c r="D9" s="17">
        <v>0.22670000000000001</v>
      </c>
      <c r="E9" s="17">
        <v>0.22670000000000001</v>
      </c>
      <c r="F9" s="17">
        <v>0.22670000000000001</v>
      </c>
      <c r="G9" s="17">
        <v>0.22670000000000001</v>
      </c>
      <c r="H9" s="17">
        <v>0.22670000000000001</v>
      </c>
      <c r="I9" s="17">
        <v>0.22670000000000001</v>
      </c>
      <c r="J9" s="17">
        <v>0.22670000000000001</v>
      </c>
      <c r="K9" s="17">
        <v>0.22670000000000001</v>
      </c>
      <c r="L9" s="17">
        <v>0.22670000000000001</v>
      </c>
      <c r="M9" s="17">
        <v>0.22670000000000001</v>
      </c>
      <c r="N9" s="17">
        <v>0.22670000000000001</v>
      </c>
      <c r="O9" s="17">
        <v>0.22670000000000001</v>
      </c>
      <c r="P9" s="17">
        <v>0.22670000000000001</v>
      </c>
      <c r="Q9" s="17">
        <v>0.22670000000000001</v>
      </c>
      <c r="R9" s="17">
        <v>0.22670000000000001</v>
      </c>
      <c r="S9" s="17">
        <v>0.23949999999999999</v>
      </c>
      <c r="T9" s="17">
        <v>0.23949999999999999</v>
      </c>
      <c r="U9" s="17">
        <v>0.23949999999999999</v>
      </c>
      <c r="V9" s="17">
        <v>0.23949999999999999</v>
      </c>
      <c r="W9" s="17">
        <v>0.25230000000000002</v>
      </c>
      <c r="X9" s="17">
        <v>0.25230000000000002</v>
      </c>
      <c r="Y9" s="17">
        <v>0.25230000000000002</v>
      </c>
      <c r="Z9" s="17">
        <v>0.25230000000000002</v>
      </c>
      <c r="AA9" s="17">
        <v>0.25230000000000002</v>
      </c>
      <c r="AB9" s="17">
        <v>0.25230000000000002</v>
      </c>
      <c r="AC9" s="17">
        <v>0.25230000000000002</v>
      </c>
      <c r="AD9" s="17">
        <v>0.25230000000000002</v>
      </c>
      <c r="AE9" s="17">
        <v>0.2671</v>
      </c>
      <c r="AF9" s="17">
        <v>0.2671</v>
      </c>
      <c r="AG9" s="17">
        <v>0.2671</v>
      </c>
      <c r="AH9" s="17">
        <v>0.2671</v>
      </c>
      <c r="AI9" s="17">
        <v>0.28010000000000002</v>
      </c>
      <c r="AJ9" s="17">
        <v>0.28010000000000002</v>
      </c>
      <c r="AK9" s="17">
        <v>0.28010000000000002</v>
      </c>
      <c r="AL9" s="17">
        <v>0.28010000000000002</v>
      </c>
      <c r="AM9" s="17">
        <v>0.31850000000000001</v>
      </c>
      <c r="AN9" s="17">
        <v>0.31850000000000001</v>
      </c>
      <c r="AO9" s="17">
        <v>0.31850000000000001</v>
      </c>
      <c r="AP9" s="17">
        <v>0.31850000000000001</v>
      </c>
      <c r="AQ9" s="17">
        <v>0.3574</v>
      </c>
      <c r="AR9" s="17">
        <v>0.3574</v>
      </c>
      <c r="AS9" s="17"/>
      <c r="AT9" s="17"/>
      <c r="AU9" s="17"/>
      <c r="AV9" s="17"/>
      <c r="AW9" s="17"/>
      <c r="AX9" s="17"/>
      <c r="AY9" s="17"/>
      <c r="AZ9" s="17"/>
    </row>
    <row r="10" spans="1:52" x14ac:dyDescent="0.25">
      <c r="A10" s="15" t="s">
        <v>17</v>
      </c>
      <c r="B10" s="17">
        <v>0.12659999999999999</v>
      </c>
      <c r="C10" s="17">
        <v>0.1323</v>
      </c>
      <c r="D10" s="17">
        <v>0.12809999999999999</v>
      </c>
      <c r="E10" s="17">
        <v>0.1305</v>
      </c>
      <c r="F10" s="17">
        <v>0.13730000000000001</v>
      </c>
      <c r="G10" s="17">
        <v>0.1507</v>
      </c>
      <c r="H10" s="17">
        <v>0.14649999999999999</v>
      </c>
      <c r="I10" s="17">
        <v>0.1575</v>
      </c>
      <c r="J10" s="17">
        <v>0.1663</v>
      </c>
      <c r="K10" s="17">
        <v>0.15540000000000001</v>
      </c>
      <c r="L10" s="17">
        <v>0.13539999999999999</v>
      </c>
      <c r="M10" s="17">
        <v>0.13930000000000001</v>
      </c>
      <c r="N10" s="17">
        <v>0.1416</v>
      </c>
      <c r="O10" s="17">
        <v>0.14119999999999999</v>
      </c>
      <c r="P10" s="17">
        <v>0.12909999999999999</v>
      </c>
      <c r="Q10" s="17">
        <v>0.1196</v>
      </c>
      <c r="R10" s="17">
        <v>0.19359999999999999</v>
      </c>
      <c r="S10" s="17">
        <v>0.1971</v>
      </c>
      <c r="T10" s="17">
        <v>0.24460000000000001</v>
      </c>
      <c r="U10" s="17">
        <v>0.2407</v>
      </c>
      <c r="V10" s="17">
        <v>0.24759999999999999</v>
      </c>
      <c r="W10" s="17">
        <v>0.24199999999999999</v>
      </c>
      <c r="X10" s="17">
        <v>0.26900000000000002</v>
      </c>
      <c r="Y10" s="17">
        <v>0.26590000000000003</v>
      </c>
      <c r="Z10" s="17">
        <v>0.26419999999999999</v>
      </c>
      <c r="AA10" s="17">
        <v>0.28060000000000002</v>
      </c>
      <c r="AB10" s="17">
        <v>0.28599999999999998</v>
      </c>
      <c r="AC10" s="17">
        <v>0.27929999999999999</v>
      </c>
      <c r="AD10" s="17">
        <v>0.26950000000000002</v>
      </c>
      <c r="AE10" s="17">
        <v>0.26229999999999998</v>
      </c>
      <c r="AF10" s="17">
        <v>0.23760000000000001</v>
      </c>
      <c r="AG10" s="17">
        <v>0.2462</v>
      </c>
      <c r="AH10" s="17">
        <v>0.24859999999999999</v>
      </c>
      <c r="AI10" s="17">
        <v>0.2417</v>
      </c>
      <c r="AJ10" s="17">
        <v>0.29139999999999999</v>
      </c>
      <c r="AK10" s="17">
        <v>0.29949999999999999</v>
      </c>
      <c r="AL10" s="17">
        <v>0.30740000000000001</v>
      </c>
      <c r="AM10" s="17">
        <v>0.3085</v>
      </c>
      <c r="AN10" s="17">
        <v>0.3125</v>
      </c>
      <c r="AO10" s="17">
        <v>0.38790000000000002</v>
      </c>
      <c r="AP10" s="17">
        <v>0.38519999999999999</v>
      </c>
      <c r="AQ10" s="17">
        <v>0.38950000000000001</v>
      </c>
      <c r="AR10" s="17">
        <v>0.37169999999999997</v>
      </c>
      <c r="AS10" s="17"/>
      <c r="AT10" s="17"/>
      <c r="AU10" s="17"/>
      <c r="AV10" s="17"/>
      <c r="AW10" s="17"/>
      <c r="AX10" s="17"/>
      <c r="AY10" s="17"/>
      <c r="AZ10" s="17"/>
    </row>
    <row r="11" spans="1:52" x14ac:dyDescent="0.25">
      <c r="A11" s="15" t="s">
        <v>158</v>
      </c>
      <c r="B11" s="17"/>
      <c r="C11" s="17"/>
      <c r="D11" s="17"/>
      <c r="E11" s="17"/>
      <c r="F11" s="17"/>
      <c r="G11" s="17"/>
      <c r="H11" s="17"/>
      <c r="I11" s="17"/>
      <c r="J11" s="17"/>
      <c r="K11" s="17"/>
      <c r="L11" s="17"/>
      <c r="M11" s="17"/>
      <c r="N11" s="17"/>
      <c r="O11" s="17"/>
      <c r="P11" s="17"/>
      <c r="Q11" s="17">
        <v>0.1842</v>
      </c>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row>
    <row r="12" spans="1:52" x14ac:dyDescent="0.25">
      <c r="A12" s="15" t="s">
        <v>27</v>
      </c>
      <c r="B12" s="17">
        <v>5.7299999999999997E-2</v>
      </c>
      <c r="C12" s="17">
        <v>5.9900000000000002E-2</v>
      </c>
      <c r="D12" s="17">
        <v>5.8799999999999998E-2</v>
      </c>
      <c r="E12" s="17">
        <v>5.9900000000000002E-2</v>
      </c>
      <c r="F12" s="17">
        <v>6.3E-2</v>
      </c>
      <c r="G12" s="17">
        <v>6.9199999999999998E-2</v>
      </c>
      <c r="H12" s="17">
        <v>6.6799999999999998E-2</v>
      </c>
      <c r="I12" s="17">
        <v>7.1800000000000003E-2</v>
      </c>
      <c r="J12" s="17">
        <v>7.5800000000000006E-2</v>
      </c>
      <c r="K12" s="17">
        <v>7.0800000000000002E-2</v>
      </c>
      <c r="L12" s="17">
        <v>6.9400000000000003E-2</v>
      </c>
      <c r="M12" s="17">
        <v>7.1400000000000005E-2</v>
      </c>
      <c r="N12" s="17">
        <v>7.2599999999999998E-2</v>
      </c>
      <c r="O12" s="17">
        <v>7.2400000000000006E-2</v>
      </c>
      <c r="P12" s="17">
        <v>7.1599999999999997E-2</v>
      </c>
      <c r="Q12" s="17">
        <v>6.6299999999999998E-2</v>
      </c>
      <c r="R12" s="17">
        <v>6.9699999999999998E-2</v>
      </c>
      <c r="S12" s="17">
        <v>7.0900000000000005E-2</v>
      </c>
      <c r="T12" s="17">
        <v>7.17E-2</v>
      </c>
      <c r="U12" s="17">
        <v>7.0599999999999996E-2</v>
      </c>
      <c r="V12" s="17">
        <v>7.2599999999999998E-2</v>
      </c>
      <c r="W12" s="17">
        <v>7.0900000000000005E-2</v>
      </c>
      <c r="X12" s="17">
        <v>7.2599999999999998E-2</v>
      </c>
      <c r="Y12" s="17">
        <v>7.1800000000000003E-2</v>
      </c>
      <c r="Z12" s="17">
        <v>7.1300000000000002E-2</v>
      </c>
      <c r="AA12" s="17">
        <v>7.5700000000000003E-2</v>
      </c>
      <c r="AB12" s="17">
        <v>7.3800000000000004E-2</v>
      </c>
      <c r="AC12" s="17">
        <v>7.2099999999999997E-2</v>
      </c>
      <c r="AD12" s="17">
        <v>6.9599999999999995E-2</v>
      </c>
      <c r="AE12" s="17">
        <v>6.7699999999999996E-2</v>
      </c>
      <c r="AF12" s="17">
        <v>6.7000000000000004E-2</v>
      </c>
      <c r="AG12" s="17">
        <v>6.9500000000000006E-2</v>
      </c>
      <c r="AH12" s="17">
        <v>7.0099999999999996E-2</v>
      </c>
      <c r="AI12" s="17">
        <v>6.8199999999999997E-2</v>
      </c>
      <c r="AJ12" s="17">
        <v>7.6799999999999993E-2</v>
      </c>
      <c r="AK12" s="17">
        <v>7.8899999999999998E-2</v>
      </c>
      <c r="AL12" s="17">
        <v>8.1000000000000003E-2</v>
      </c>
      <c r="AM12" s="17">
        <v>8.8499999999999995E-2</v>
      </c>
      <c r="AN12" s="17">
        <v>9.2700000000000005E-2</v>
      </c>
      <c r="AO12" s="17">
        <v>9.4399999999999998E-2</v>
      </c>
      <c r="AP12" s="17">
        <v>9.3700000000000006E-2</v>
      </c>
      <c r="AQ12" s="17">
        <v>9.4799999999999995E-2</v>
      </c>
      <c r="AR12" s="17">
        <v>0.10349999999999999</v>
      </c>
      <c r="AS12" s="17"/>
      <c r="AT12" s="17"/>
      <c r="AU12" s="17"/>
      <c r="AV12" s="17"/>
      <c r="AW12" s="17"/>
      <c r="AX12" s="17"/>
      <c r="AY12" s="17"/>
      <c r="AZ12" s="17"/>
    </row>
    <row r="13" spans="1:52" x14ac:dyDescent="0.25">
      <c r="A13" s="15" t="s">
        <v>28</v>
      </c>
      <c r="B13" s="17">
        <v>0.15340000000000001</v>
      </c>
      <c r="C13" s="17">
        <v>0.1603</v>
      </c>
      <c r="D13" s="17">
        <v>0.15620000000000001</v>
      </c>
      <c r="E13" s="17">
        <v>0.15909999999999999</v>
      </c>
      <c r="F13" s="17">
        <v>0.16750000000000001</v>
      </c>
      <c r="G13" s="17">
        <v>0.18379999999999999</v>
      </c>
      <c r="H13" s="17">
        <v>0.1638</v>
      </c>
      <c r="I13" s="17">
        <v>0.17610000000000001</v>
      </c>
      <c r="J13" s="17">
        <v>0.18590000000000001</v>
      </c>
      <c r="K13" s="17">
        <v>0.17369999999999999</v>
      </c>
      <c r="L13" s="17">
        <v>0.1411</v>
      </c>
      <c r="M13" s="17">
        <v>0.1452</v>
      </c>
      <c r="N13" s="17">
        <v>0.14760000000000001</v>
      </c>
      <c r="O13" s="17">
        <v>0.1472</v>
      </c>
      <c r="P13" s="17">
        <v>0.14549999999999999</v>
      </c>
      <c r="Q13" s="17">
        <v>0.1348</v>
      </c>
      <c r="R13" s="17">
        <v>0.14169999999999999</v>
      </c>
      <c r="S13" s="17">
        <v>0.14419999999999999</v>
      </c>
      <c r="T13" s="17">
        <v>0.1535</v>
      </c>
      <c r="U13" s="17">
        <v>0.151</v>
      </c>
      <c r="V13" s="17">
        <v>0.15529999999999999</v>
      </c>
      <c r="W13" s="17">
        <v>0.15179999999999999</v>
      </c>
      <c r="X13" s="17">
        <v>0.16470000000000001</v>
      </c>
      <c r="Y13" s="17">
        <v>0.16270000000000001</v>
      </c>
      <c r="Z13" s="17">
        <v>0.16170000000000001</v>
      </c>
      <c r="AA13" s="17">
        <v>0.17169999999999999</v>
      </c>
      <c r="AB13" s="17">
        <v>0.16739999999999999</v>
      </c>
      <c r="AC13" s="17">
        <v>0.15670000000000001</v>
      </c>
      <c r="AD13" s="17">
        <v>0.1512</v>
      </c>
      <c r="AE13" s="17">
        <v>0.14710000000000001</v>
      </c>
      <c r="AF13" s="17">
        <v>0.13100000000000001</v>
      </c>
      <c r="AG13" s="17">
        <v>0.13569999999999999</v>
      </c>
      <c r="AH13" s="17">
        <v>0.1371</v>
      </c>
      <c r="AI13" s="17">
        <v>0.13320000000000001</v>
      </c>
      <c r="AJ13" s="17">
        <v>0.16800000000000001</v>
      </c>
      <c r="AK13" s="17">
        <v>0.17269999999999999</v>
      </c>
      <c r="AL13" s="17">
        <v>0.17730000000000001</v>
      </c>
      <c r="AM13" s="17">
        <v>0.1779</v>
      </c>
      <c r="AN13" s="17">
        <v>0.17219999999999999</v>
      </c>
      <c r="AO13" s="17">
        <v>0.17530000000000001</v>
      </c>
      <c r="AP13" s="17">
        <v>0.1741</v>
      </c>
      <c r="AQ13" s="17">
        <v>0.17599999999999999</v>
      </c>
      <c r="AR13" s="17">
        <v>0.1903</v>
      </c>
      <c r="AS13" s="17"/>
      <c r="AT13" s="17"/>
      <c r="AU13" s="17"/>
      <c r="AV13" s="17"/>
      <c r="AW13" s="17"/>
      <c r="AX13" s="17"/>
      <c r="AY13" s="17"/>
      <c r="AZ13" s="17"/>
    </row>
    <row r="14" spans="1:52" x14ac:dyDescent="0.25">
      <c r="A14" s="15" t="s">
        <v>29</v>
      </c>
      <c r="B14" s="17">
        <v>6.1499999999999999E-2</v>
      </c>
      <c r="C14" s="17">
        <v>6.4199999999999993E-2</v>
      </c>
      <c r="D14" s="17">
        <v>6.3E-2</v>
      </c>
      <c r="E14" s="17">
        <v>6.4199999999999993E-2</v>
      </c>
      <c r="F14" s="17">
        <v>6.7599999999999993E-2</v>
      </c>
      <c r="G14" s="17">
        <v>7.4200000000000002E-2</v>
      </c>
      <c r="H14" s="17">
        <v>7.1599999999999997E-2</v>
      </c>
      <c r="I14" s="17">
        <v>7.6999999999999999E-2</v>
      </c>
      <c r="J14" s="17">
        <v>8.1299999999999997E-2</v>
      </c>
      <c r="K14" s="17">
        <v>7.5899999999999995E-2</v>
      </c>
      <c r="L14" s="17">
        <v>7.4399999999999994E-2</v>
      </c>
      <c r="M14" s="17">
        <v>7.6600000000000001E-2</v>
      </c>
      <c r="N14" s="17">
        <v>7.7799999999999994E-2</v>
      </c>
      <c r="O14" s="17">
        <v>7.7600000000000002E-2</v>
      </c>
      <c r="P14" s="17">
        <v>7.6700000000000004E-2</v>
      </c>
      <c r="Q14" s="17">
        <v>7.1099999999999997E-2</v>
      </c>
      <c r="R14" s="17">
        <v>7.4700000000000003E-2</v>
      </c>
      <c r="S14" s="17">
        <v>7.5999999999999998E-2</v>
      </c>
      <c r="T14" s="17">
        <v>7.6899999999999996E-2</v>
      </c>
      <c r="U14" s="17">
        <v>7.5600000000000001E-2</v>
      </c>
      <c r="V14" s="17">
        <v>7.7799999999999994E-2</v>
      </c>
      <c r="W14" s="17">
        <v>7.5999999999999998E-2</v>
      </c>
      <c r="X14" s="17">
        <v>7.7799999999999994E-2</v>
      </c>
      <c r="Y14" s="17">
        <v>7.6899999999999996E-2</v>
      </c>
      <c r="Z14" s="17">
        <v>7.6399999999999996E-2</v>
      </c>
      <c r="AA14" s="17">
        <v>8.1199999999999994E-2</v>
      </c>
      <c r="AB14" s="17">
        <v>7.9100000000000004E-2</v>
      </c>
      <c r="AC14" s="17">
        <v>7.7299999999999994E-2</v>
      </c>
      <c r="AD14" s="17">
        <v>7.46E-2</v>
      </c>
      <c r="AE14" s="17">
        <v>7.2599999999999998E-2</v>
      </c>
      <c r="AF14" s="17">
        <v>7.1900000000000006E-2</v>
      </c>
      <c r="AG14" s="17">
        <v>7.4499999999999997E-2</v>
      </c>
      <c r="AH14" s="17">
        <v>7.5200000000000003E-2</v>
      </c>
      <c r="AI14" s="17">
        <v>7.3099999999999998E-2</v>
      </c>
      <c r="AJ14" s="17">
        <v>7.51E-2</v>
      </c>
      <c r="AK14" s="17">
        <v>7.7200000000000005E-2</v>
      </c>
      <c r="AL14" s="17">
        <v>7.9200000000000007E-2</v>
      </c>
      <c r="AM14" s="17">
        <v>7.9500000000000001E-2</v>
      </c>
      <c r="AN14" s="17">
        <v>7.6999999999999999E-2</v>
      </c>
      <c r="AO14" s="17">
        <v>7.8299999999999995E-2</v>
      </c>
      <c r="AP14" s="17">
        <v>7.7799999999999994E-2</v>
      </c>
      <c r="AQ14" s="17">
        <v>7.8700000000000006E-2</v>
      </c>
      <c r="AR14" s="17">
        <v>7.9899999999999999E-2</v>
      </c>
      <c r="AS14" s="17"/>
      <c r="AT14" s="17"/>
      <c r="AU14" s="17"/>
      <c r="AV14" s="17"/>
      <c r="AW14" s="17"/>
      <c r="AX14" s="17"/>
      <c r="AY14" s="17"/>
      <c r="AZ14" s="17"/>
    </row>
    <row r="15" spans="1:52" x14ac:dyDescent="0.25">
      <c r="A15" s="15" t="s">
        <v>30</v>
      </c>
      <c r="B15" s="17">
        <v>9.3299999999999994E-2</v>
      </c>
      <c r="C15" s="17">
        <v>9.7500000000000003E-2</v>
      </c>
      <c r="D15" s="17">
        <v>9.5699999999999993E-2</v>
      </c>
      <c r="E15" s="17">
        <v>9.7500000000000003E-2</v>
      </c>
      <c r="F15" s="17">
        <v>0.10349999999999999</v>
      </c>
      <c r="G15" s="17">
        <v>0.11360000000000001</v>
      </c>
      <c r="H15" s="17">
        <v>0.10970000000000001</v>
      </c>
      <c r="I15" s="17">
        <v>0.1179</v>
      </c>
      <c r="J15" s="17">
        <v>0.12479999999999999</v>
      </c>
      <c r="K15" s="17">
        <v>0.1166</v>
      </c>
      <c r="L15" s="17">
        <v>0.1142</v>
      </c>
      <c r="M15" s="17">
        <v>0.1176</v>
      </c>
      <c r="N15" s="17">
        <v>0.11990000000000001</v>
      </c>
      <c r="O15" s="17">
        <v>0.1195</v>
      </c>
      <c r="P15" s="17">
        <v>0.1182</v>
      </c>
      <c r="Q15" s="17">
        <v>0.1095</v>
      </c>
      <c r="R15" s="17">
        <v>0.1167</v>
      </c>
      <c r="S15" s="17">
        <v>0.1188</v>
      </c>
      <c r="T15" s="17">
        <v>0.1201</v>
      </c>
      <c r="U15" s="17">
        <v>0.1182</v>
      </c>
      <c r="V15" s="17">
        <v>0.1237</v>
      </c>
      <c r="W15" s="17">
        <v>0.12089999999999999</v>
      </c>
      <c r="X15" s="17">
        <v>0.12379999999999999</v>
      </c>
      <c r="Y15" s="17">
        <v>0.12230000000000001</v>
      </c>
      <c r="Z15" s="17">
        <v>0.1226</v>
      </c>
      <c r="AA15" s="17">
        <v>0.13020000000000001</v>
      </c>
      <c r="AB15" s="17">
        <v>0.12690000000000001</v>
      </c>
      <c r="AC15" s="17">
        <v>0.124</v>
      </c>
      <c r="AD15" s="17">
        <v>0.1207</v>
      </c>
      <c r="AE15" s="17">
        <v>0.1174</v>
      </c>
      <c r="AF15" s="17">
        <v>0.1163</v>
      </c>
      <c r="AG15" s="17">
        <v>0.1205</v>
      </c>
      <c r="AH15" s="17">
        <v>0.1244</v>
      </c>
      <c r="AI15" s="17">
        <v>0.12089999999999999</v>
      </c>
      <c r="AJ15" s="17">
        <v>0.1242</v>
      </c>
      <c r="AK15" s="17">
        <v>0.12770000000000001</v>
      </c>
      <c r="AL15" s="17">
        <v>0.13750000000000001</v>
      </c>
      <c r="AM15" s="17">
        <v>0.13789999999999999</v>
      </c>
      <c r="AN15" s="17">
        <v>0.13350000000000001</v>
      </c>
      <c r="AO15" s="17">
        <v>0.13589999999999999</v>
      </c>
      <c r="AP15" s="17">
        <v>0.13969999999999999</v>
      </c>
      <c r="AQ15" s="17">
        <v>0.14119999999999999</v>
      </c>
      <c r="AR15" s="17">
        <v>0.1434</v>
      </c>
      <c r="AS15" s="17"/>
      <c r="AT15" s="17"/>
      <c r="AU15" s="17"/>
      <c r="AV15" s="17"/>
      <c r="AW15" s="17"/>
      <c r="AX15" s="17"/>
      <c r="AY15" s="17"/>
      <c r="AZ15" s="17"/>
    </row>
    <row r="16" spans="1:52" x14ac:dyDescent="0.25">
      <c r="A16" s="15" t="s">
        <v>190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v>0.12770000000000001</v>
      </c>
      <c r="AL16" s="17"/>
      <c r="AM16" s="17"/>
      <c r="AN16" s="17"/>
      <c r="AO16" s="17"/>
      <c r="AP16" s="17"/>
      <c r="AQ16" s="17"/>
      <c r="AR16" s="17"/>
      <c r="AS16" s="17"/>
      <c r="AT16" s="17"/>
      <c r="AU16" s="17"/>
      <c r="AV16" s="17"/>
      <c r="AW16" s="17"/>
      <c r="AX16" s="17"/>
      <c r="AY16" s="17"/>
      <c r="AZ16" s="17"/>
    </row>
    <row r="17" spans="1:52" x14ac:dyDescent="0.25">
      <c r="A17" s="15" t="s">
        <v>31</v>
      </c>
      <c r="B17" s="17">
        <v>0.05</v>
      </c>
      <c r="C17" s="17">
        <v>5.2299999999999999E-2</v>
      </c>
      <c r="D17" s="17">
        <v>5.1299999999999998E-2</v>
      </c>
      <c r="E17" s="17">
        <v>5.2299999999999999E-2</v>
      </c>
      <c r="F17" s="17">
        <v>5.5E-2</v>
      </c>
      <c r="G17" s="17">
        <v>6.0400000000000002E-2</v>
      </c>
      <c r="H17" s="17">
        <v>9.4399999999999998E-2</v>
      </c>
      <c r="I17" s="17">
        <v>0.10150000000000001</v>
      </c>
      <c r="J17" s="17">
        <v>0.1072</v>
      </c>
      <c r="K17" s="17">
        <v>0.10009999999999999</v>
      </c>
      <c r="L17" s="17">
        <v>9.8100000000000007E-2</v>
      </c>
      <c r="M17" s="17">
        <v>0.10100000000000001</v>
      </c>
      <c r="N17" s="17">
        <v>0.1041</v>
      </c>
      <c r="O17" s="17">
        <v>0.1038</v>
      </c>
      <c r="P17" s="17">
        <v>0.1026</v>
      </c>
      <c r="Q17" s="17">
        <v>9.5000000000000001E-2</v>
      </c>
      <c r="R17" s="17">
        <v>0.10199999999999999</v>
      </c>
      <c r="S17" s="17">
        <v>0.1038</v>
      </c>
      <c r="T17" s="17">
        <v>0.10489999999999999</v>
      </c>
      <c r="U17" s="17">
        <v>0.1032</v>
      </c>
      <c r="V17" s="17">
        <v>0.109</v>
      </c>
      <c r="W17" s="17">
        <v>0.1065</v>
      </c>
      <c r="X17" s="17">
        <v>0.1091</v>
      </c>
      <c r="Y17" s="17">
        <v>0.10780000000000001</v>
      </c>
      <c r="Z17" s="17">
        <v>0.10879999999999999</v>
      </c>
      <c r="AA17" s="17">
        <v>0.11559999999999999</v>
      </c>
      <c r="AB17" s="17">
        <v>0.11260000000000001</v>
      </c>
      <c r="AC17" s="17">
        <v>0.11</v>
      </c>
      <c r="AD17" s="17">
        <v>0.10920000000000001</v>
      </c>
      <c r="AE17" s="17">
        <v>0.10630000000000001</v>
      </c>
      <c r="AF17" s="17">
        <v>0.1053</v>
      </c>
      <c r="AG17" s="17">
        <v>0.1091</v>
      </c>
      <c r="AH17" s="17">
        <v>0.1114</v>
      </c>
      <c r="AI17" s="17">
        <v>0.10829999999999999</v>
      </c>
      <c r="AJ17" s="17">
        <v>0.1113</v>
      </c>
      <c r="AK17" s="17">
        <v>0.1144</v>
      </c>
      <c r="AL17" s="17">
        <v>0.1124</v>
      </c>
      <c r="AM17" s="17">
        <v>0.12659999999999999</v>
      </c>
      <c r="AN17" s="17">
        <v>0.1225</v>
      </c>
      <c r="AO17" s="17">
        <v>0.12470000000000001</v>
      </c>
      <c r="AP17" s="17">
        <v>0.128</v>
      </c>
      <c r="AQ17" s="17">
        <v>0.12939999999999999</v>
      </c>
      <c r="AR17" s="17">
        <v>0.13150000000000001</v>
      </c>
      <c r="AS17" s="17"/>
      <c r="AT17" s="17"/>
      <c r="AU17" s="17"/>
      <c r="AV17" s="17"/>
      <c r="AW17" s="17"/>
      <c r="AX17" s="17"/>
      <c r="AY17" s="17"/>
      <c r="AZ17" s="17"/>
    </row>
    <row r="18" spans="1:52" x14ac:dyDescent="0.25">
      <c r="A18" s="15" t="s">
        <v>32</v>
      </c>
      <c r="B18" s="17">
        <v>6.2799999999999995E-2</v>
      </c>
      <c r="C18" s="17">
        <v>6.5600000000000006E-2</v>
      </c>
      <c r="D18" s="17">
        <v>6.4399999999999999E-2</v>
      </c>
      <c r="E18" s="17">
        <v>6.5600000000000006E-2</v>
      </c>
      <c r="F18" s="17">
        <v>6.9099999999999995E-2</v>
      </c>
      <c r="G18" s="17">
        <v>0.1096</v>
      </c>
      <c r="H18" s="17">
        <v>0.10580000000000001</v>
      </c>
      <c r="I18" s="17">
        <v>0.1138</v>
      </c>
      <c r="J18" s="17">
        <v>0.1202</v>
      </c>
      <c r="K18" s="17">
        <v>0.11219999999999999</v>
      </c>
      <c r="L18" s="17">
        <v>0.11</v>
      </c>
      <c r="M18" s="17">
        <v>0.1132</v>
      </c>
      <c r="N18" s="17">
        <v>0.11509999999999999</v>
      </c>
      <c r="O18" s="17">
        <v>0.1147</v>
      </c>
      <c r="P18" s="17">
        <v>0.1134</v>
      </c>
      <c r="Q18" s="17">
        <v>0.1051</v>
      </c>
      <c r="R18" s="17">
        <v>0.1104</v>
      </c>
      <c r="S18" s="17">
        <v>0.1124</v>
      </c>
      <c r="T18" s="17">
        <v>0.11360000000000001</v>
      </c>
      <c r="U18" s="17">
        <v>0.1118</v>
      </c>
      <c r="V18" s="17">
        <v>0.115</v>
      </c>
      <c r="W18" s="17">
        <v>0.1124</v>
      </c>
      <c r="X18" s="17">
        <v>0.11509999999999999</v>
      </c>
      <c r="Y18" s="17">
        <v>0.1137</v>
      </c>
      <c r="Z18" s="17">
        <v>0.113</v>
      </c>
      <c r="AA18" s="17">
        <v>0.12</v>
      </c>
      <c r="AB18" s="17">
        <v>0.11700000000000001</v>
      </c>
      <c r="AC18" s="17">
        <v>0.1142</v>
      </c>
      <c r="AD18" s="17">
        <v>0.1103</v>
      </c>
      <c r="AE18" s="17">
        <v>0.10730000000000001</v>
      </c>
      <c r="AF18" s="17">
        <v>0.10630000000000001</v>
      </c>
      <c r="AG18" s="17">
        <v>0.1101</v>
      </c>
      <c r="AH18" s="17">
        <v>0.11119999999999999</v>
      </c>
      <c r="AI18" s="17">
        <v>0.1081</v>
      </c>
      <c r="AJ18" s="17">
        <v>0.111</v>
      </c>
      <c r="AK18" s="17">
        <v>0.11409999999999999</v>
      </c>
      <c r="AL18" s="17">
        <v>0.1172</v>
      </c>
      <c r="AM18" s="17">
        <v>0.1176</v>
      </c>
      <c r="AN18" s="17">
        <v>0.1138</v>
      </c>
      <c r="AO18" s="17">
        <v>0.1158</v>
      </c>
      <c r="AP18" s="17">
        <v>0.115</v>
      </c>
      <c r="AQ18" s="17">
        <v>0.1163</v>
      </c>
      <c r="AR18" s="17">
        <v>0.1181</v>
      </c>
      <c r="AS18" s="17"/>
      <c r="AT18" s="17"/>
      <c r="AU18" s="17"/>
      <c r="AV18" s="17"/>
      <c r="AW18" s="17"/>
      <c r="AX18" s="17"/>
      <c r="AY18" s="17"/>
      <c r="AZ18" s="17"/>
    </row>
    <row r="19" spans="1:52" x14ac:dyDescent="0.25">
      <c r="A19" s="15" t="s">
        <v>33</v>
      </c>
      <c r="B19" s="17">
        <v>6.9900000000000004E-2</v>
      </c>
      <c r="C19" s="17">
        <v>7.3099999999999998E-2</v>
      </c>
      <c r="D19" s="17">
        <v>7.17E-2</v>
      </c>
      <c r="E19" s="17">
        <v>7.2999999999999995E-2</v>
      </c>
      <c r="F19" s="17">
        <v>7.6899999999999996E-2</v>
      </c>
      <c r="G19" s="17">
        <v>8.4400000000000003E-2</v>
      </c>
      <c r="H19" s="17">
        <v>0.1041</v>
      </c>
      <c r="I19" s="17">
        <v>0.112</v>
      </c>
      <c r="J19" s="17">
        <v>0.1182</v>
      </c>
      <c r="K19" s="17">
        <v>0.1104</v>
      </c>
      <c r="L19" s="17">
        <v>0.1082</v>
      </c>
      <c r="M19" s="17">
        <v>0.1114</v>
      </c>
      <c r="N19" s="17">
        <v>0.1132</v>
      </c>
      <c r="O19" s="17">
        <v>0.1129</v>
      </c>
      <c r="P19" s="17">
        <v>0.1116</v>
      </c>
      <c r="Q19" s="17">
        <v>0.10340000000000001</v>
      </c>
      <c r="R19" s="17">
        <v>0.1086</v>
      </c>
      <c r="S19" s="17">
        <v>0.1106</v>
      </c>
      <c r="T19" s="17">
        <v>0.1118</v>
      </c>
      <c r="U19" s="17">
        <v>0.11</v>
      </c>
      <c r="V19" s="17">
        <v>0.11310000000000001</v>
      </c>
      <c r="W19" s="17">
        <v>0.1106</v>
      </c>
      <c r="X19" s="17">
        <v>0.1132</v>
      </c>
      <c r="Y19" s="17">
        <v>0.1119</v>
      </c>
      <c r="Z19" s="17">
        <v>0.11119999999999999</v>
      </c>
      <c r="AA19" s="17">
        <v>0.1181</v>
      </c>
      <c r="AB19" s="17">
        <v>0.11509999999999999</v>
      </c>
      <c r="AC19" s="17">
        <v>0.1124</v>
      </c>
      <c r="AD19" s="17">
        <v>0.1085</v>
      </c>
      <c r="AE19" s="17">
        <v>0.1055</v>
      </c>
      <c r="AF19" s="17">
        <v>0.1045</v>
      </c>
      <c r="AG19" s="17">
        <v>0.10829999999999999</v>
      </c>
      <c r="AH19" s="17">
        <v>0.1094</v>
      </c>
      <c r="AI19" s="17">
        <v>0.10630000000000001</v>
      </c>
      <c r="AJ19" s="17">
        <v>0.10920000000000001</v>
      </c>
      <c r="AK19" s="17">
        <v>0.1123</v>
      </c>
      <c r="AL19" s="17">
        <v>0.1152</v>
      </c>
      <c r="AM19" s="17">
        <v>0.11559999999999999</v>
      </c>
      <c r="AN19" s="17">
        <v>0.1119</v>
      </c>
      <c r="AO19" s="17">
        <v>0.1139</v>
      </c>
      <c r="AP19" s="17">
        <v>0.11310000000000001</v>
      </c>
      <c r="AQ19" s="17">
        <v>0.1144</v>
      </c>
      <c r="AR19" s="17">
        <v>0.1162</v>
      </c>
      <c r="AS19" s="17"/>
      <c r="AT19" s="17"/>
      <c r="AU19" s="17"/>
      <c r="AV19" s="17"/>
      <c r="AW19" s="17"/>
      <c r="AX19" s="17"/>
      <c r="AY19" s="17"/>
      <c r="AZ19" s="17"/>
    </row>
    <row r="20" spans="1:52" x14ac:dyDescent="0.25">
      <c r="A20" s="15" t="s">
        <v>34</v>
      </c>
      <c r="B20" s="17">
        <v>0.12130000000000001</v>
      </c>
      <c r="C20" s="17">
        <v>0.1268</v>
      </c>
      <c r="D20" s="17">
        <v>0.1244</v>
      </c>
      <c r="E20" s="17">
        <v>0.12670000000000001</v>
      </c>
      <c r="F20" s="17">
        <v>0.13120000000000001</v>
      </c>
      <c r="G20" s="17">
        <v>0.14399999999999999</v>
      </c>
      <c r="H20" s="17">
        <v>0.13900000000000001</v>
      </c>
      <c r="I20" s="17">
        <v>0.14940000000000001</v>
      </c>
      <c r="J20" s="17">
        <v>0.13159999999999999</v>
      </c>
      <c r="K20" s="17">
        <v>0.123</v>
      </c>
      <c r="L20" s="17">
        <v>0.1205</v>
      </c>
      <c r="M20" s="17">
        <v>0.124</v>
      </c>
      <c r="N20" s="17">
        <v>0.1182</v>
      </c>
      <c r="O20" s="17">
        <v>0.1178</v>
      </c>
      <c r="P20" s="17">
        <v>0.1164</v>
      </c>
      <c r="Q20" s="17">
        <v>0.1079</v>
      </c>
      <c r="R20" s="17">
        <v>0.11849999999999999</v>
      </c>
      <c r="S20" s="17">
        <v>0.1207</v>
      </c>
      <c r="T20" s="17">
        <v>0.122</v>
      </c>
      <c r="U20" s="17">
        <v>0.12</v>
      </c>
      <c r="V20" s="17">
        <v>0.13300000000000001</v>
      </c>
      <c r="W20" s="17">
        <v>0.13</v>
      </c>
      <c r="X20" s="17">
        <v>0.218</v>
      </c>
      <c r="Y20" s="17">
        <v>0.21540000000000001</v>
      </c>
      <c r="Z20" s="17">
        <v>0.21</v>
      </c>
      <c r="AA20" s="17">
        <v>0.223</v>
      </c>
      <c r="AB20" s="17">
        <v>0.2198</v>
      </c>
      <c r="AC20" s="17">
        <v>0.2147</v>
      </c>
      <c r="AD20" s="17">
        <v>0.19700000000000001</v>
      </c>
      <c r="AE20" s="17">
        <v>0.19170000000000001</v>
      </c>
      <c r="AF20" s="17">
        <v>0.1915</v>
      </c>
      <c r="AG20" s="17">
        <v>0.19839999999999999</v>
      </c>
      <c r="AH20" s="17">
        <v>0.21440000000000001</v>
      </c>
      <c r="AI20" s="17">
        <v>0.20849999999999999</v>
      </c>
      <c r="AJ20" s="17">
        <v>0.2142</v>
      </c>
      <c r="AK20" s="17">
        <v>0.22020000000000001</v>
      </c>
      <c r="AL20" s="17">
        <v>0.27279999999999999</v>
      </c>
      <c r="AM20" s="17">
        <v>0.2737</v>
      </c>
      <c r="AN20" s="17">
        <v>0.27579999999999999</v>
      </c>
      <c r="AO20" s="17">
        <v>0.28070000000000001</v>
      </c>
      <c r="AP20" s="17">
        <v>0.26219999999999999</v>
      </c>
      <c r="AQ20" s="17">
        <v>0.2651</v>
      </c>
      <c r="AR20" s="17">
        <v>0.27500000000000002</v>
      </c>
      <c r="AS20" s="17"/>
      <c r="AT20" s="17"/>
      <c r="AU20" s="17"/>
      <c r="AV20" s="17"/>
      <c r="AW20" s="17"/>
      <c r="AX20" s="17"/>
      <c r="AY20" s="17"/>
      <c r="AZ20" s="17"/>
    </row>
    <row r="21" spans="1:52" x14ac:dyDescent="0.25">
      <c r="A21" s="15" t="s">
        <v>35</v>
      </c>
      <c r="B21" s="17">
        <v>4.4699999999999997E-2</v>
      </c>
      <c r="C21" s="17">
        <v>4.6800000000000001E-2</v>
      </c>
      <c r="D21" s="17">
        <v>4.5900000000000003E-2</v>
      </c>
      <c r="E21" s="17">
        <v>4.6699999999999998E-2</v>
      </c>
      <c r="F21" s="17">
        <v>4.9200000000000001E-2</v>
      </c>
      <c r="G21" s="17">
        <v>5.3999999999999999E-2</v>
      </c>
      <c r="H21" s="17">
        <v>5.21E-2</v>
      </c>
      <c r="I21" s="17">
        <v>5.6000000000000001E-2</v>
      </c>
      <c r="J21" s="17">
        <v>5.9200000000000003E-2</v>
      </c>
      <c r="K21" s="17">
        <v>5.5300000000000002E-2</v>
      </c>
      <c r="L21" s="17">
        <v>5.4199999999999998E-2</v>
      </c>
      <c r="M21" s="17">
        <v>5.5800000000000002E-2</v>
      </c>
      <c r="N21" s="17">
        <v>5.67E-2</v>
      </c>
      <c r="O21" s="17">
        <v>5.6500000000000002E-2</v>
      </c>
      <c r="P21" s="17">
        <v>0.16400000000000001</v>
      </c>
      <c r="Q21" s="17">
        <v>0.15190000000000001</v>
      </c>
      <c r="R21" s="17">
        <v>0.15970000000000001</v>
      </c>
      <c r="S21" s="17">
        <v>0.16259999999999999</v>
      </c>
      <c r="T21" s="17">
        <v>0.16769999999999999</v>
      </c>
      <c r="U21" s="17">
        <v>0.1651</v>
      </c>
      <c r="V21" s="17">
        <v>0.16980000000000001</v>
      </c>
      <c r="W21" s="17">
        <v>0.16600000000000001</v>
      </c>
      <c r="X21" s="17">
        <v>0.17349999999999999</v>
      </c>
      <c r="Y21" s="17">
        <v>0.17150000000000001</v>
      </c>
      <c r="Z21" s="17">
        <v>0.1704</v>
      </c>
      <c r="AA21" s="17">
        <v>0.18099999999999999</v>
      </c>
      <c r="AB21" s="17">
        <v>0.18340000000000001</v>
      </c>
      <c r="AC21" s="17">
        <v>0.17910000000000001</v>
      </c>
      <c r="AD21" s="17">
        <v>0.1729</v>
      </c>
      <c r="AE21" s="17">
        <v>0.16819999999999999</v>
      </c>
      <c r="AF21" s="17">
        <v>0.17319999999999999</v>
      </c>
      <c r="AG21" s="17">
        <v>0.1794</v>
      </c>
      <c r="AH21" s="17">
        <v>0.1812</v>
      </c>
      <c r="AI21" s="17">
        <v>0.17610000000000001</v>
      </c>
      <c r="AJ21" s="17">
        <v>0.18779999999999999</v>
      </c>
      <c r="AK21" s="17">
        <v>0.19309999999999999</v>
      </c>
      <c r="AL21" s="17">
        <v>0.19819999999999999</v>
      </c>
      <c r="AM21" s="17">
        <v>0.19889999999999999</v>
      </c>
      <c r="AN21" s="17">
        <v>0.19950000000000001</v>
      </c>
      <c r="AO21" s="17">
        <v>0.20300000000000001</v>
      </c>
      <c r="AP21" s="17">
        <v>0.20169999999999999</v>
      </c>
      <c r="AQ21" s="17">
        <v>0.2039</v>
      </c>
      <c r="AR21" s="17">
        <v>0.21440000000000001</v>
      </c>
      <c r="AS21" s="17"/>
      <c r="AT21" s="17"/>
      <c r="AU21" s="17"/>
      <c r="AV21" s="17"/>
      <c r="AW21" s="17"/>
      <c r="AX21" s="17"/>
      <c r="AY21" s="17"/>
      <c r="AZ21" s="17"/>
    </row>
    <row r="22" spans="1:52" x14ac:dyDescent="0.25">
      <c r="A22" s="15" t="s">
        <v>36</v>
      </c>
      <c r="B22" s="17">
        <v>3.0800000000000001E-2</v>
      </c>
      <c r="C22" s="17">
        <v>3.2199999999999999E-2</v>
      </c>
      <c r="D22" s="17">
        <v>3.1600000000000003E-2</v>
      </c>
      <c r="E22" s="17">
        <v>3.2199999999999999E-2</v>
      </c>
      <c r="F22" s="17">
        <v>3.3799999999999997E-2</v>
      </c>
      <c r="G22" s="17">
        <v>3.7100000000000001E-2</v>
      </c>
      <c r="H22" s="17">
        <v>3.5900000000000001E-2</v>
      </c>
      <c r="I22" s="17">
        <v>3.8600000000000002E-2</v>
      </c>
      <c r="J22" s="17">
        <v>4.07E-2</v>
      </c>
      <c r="K22" s="17">
        <v>3.7999999999999999E-2</v>
      </c>
      <c r="L22" s="17">
        <v>3.73E-2</v>
      </c>
      <c r="M22" s="17">
        <v>3.8399999999999997E-2</v>
      </c>
      <c r="N22" s="17">
        <v>3.9E-2</v>
      </c>
      <c r="O22" s="17">
        <v>3.8899999999999997E-2</v>
      </c>
      <c r="P22" s="17">
        <v>0</v>
      </c>
      <c r="Q22" s="17">
        <v>0</v>
      </c>
      <c r="R22" s="17">
        <v>0</v>
      </c>
      <c r="S22" s="17">
        <v>0</v>
      </c>
      <c r="T22" s="17">
        <v>0</v>
      </c>
      <c r="U22" s="17">
        <v>0</v>
      </c>
      <c r="V22" s="17">
        <v>0</v>
      </c>
      <c r="W22" s="17">
        <v>0</v>
      </c>
      <c r="X22" s="17">
        <v>0</v>
      </c>
      <c r="Y22" s="17"/>
      <c r="Z22" s="17"/>
      <c r="AA22" s="17">
        <v>0</v>
      </c>
      <c r="AB22" s="17">
        <v>0</v>
      </c>
      <c r="AC22" s="17">
        <v>0</v>
      </c>
      <c r="AD22" s="17">
        <v>0</v>
      </c>
      <c r="AE22" s="17">
        <v>0</v>
      </c>
      <c r="AF22" s="17">
        <v>0</v>
      </c>
      <c r="AG22" s="17">
        <v>0</v>
      </c>
      <c r="AH22" s="17">
        <v>0</v>
      </c>
      <c r="AI22" s="17">
        <v>0</v>
      </c>
      <c r="AJ22" s="17">
        <v>0</v>
      </c>
      <c r="AK22" s="17">
        <v>0</v>
      </c>
      <c r="AL22" s="17">
        <v>0</v>
      </c>
      <c r="AM22" s="17">
        <v>0</v>
      </c>
      <c r="AN22" s="17">
        <v>0</v>
      </c>
      <c r="AO22" s="17">
        <v>0</v>
      </c>
      <c r="AP22" s="17">
        <v>0</v>
      </c>
      <c r="AQ22" s="17">
        <v>0</v>
      </c>
      <c r="AR22" s="17">
        <v>0</v>
      </c>
      <c r="AS22" s="17"/>
      <c r="AT22" s="17"/>
      <c r="AU22" s="17"/>
      <c r="AV22" s="17"/>
      <c r="AW22" s="17"/>
      <c r="AX22" s="17"/>
      <c r="AY22" s="17"/>
      <c r="AZ22" s="17"/>
    </row>
    <row r="23" spans="1:52" x14ac:dyDescent="0.25">
      <c r="A23" s="15" t="s">
        <v>37</v>
      </c>
      <c r="B23" s="17">
        <v>7.2700000000000001E-2</v>
      </c>
      <c r="C23" s="17">
        <v>7.5899999999999995E-2</v>
      </c>
      <c r="D23" s="17">
        <v>7.4499999999999997E-2</v>
      </c>
      <c r="E23" s="17">
        <v>7.5899999999999995E-2</v>
      </c>
      <c r="F23" s="17">
        <v>7.9899999999999999E-2</v>
      </c>
      <c r="G23" s="17">
        <v>8.77E-2</v>
      </c>
      <c r="H23" s="17">
        <v>8.4599999999999995E-2</v>
      </c>
      <c r="I23" s="17">
        <v>9.0999999999999998E-2</v>
      </c>
      <c r="J23" s="17">
        <v>9.6100000000000005E-2</v>
      </c>
      <c r="K23" s="17">
        <v>8.9800000000000005E-2</v>
      </c>
      <c r="L23" s="17">
        <v>8.7999999999999995E-2</v>
      </c>
      <c r="M23" s="17">
        <v>9.0499999999999997E-2</v>
      </c>
      <c r="N23" s="17">
        <v>9.1999999999999998E-2</v>
      </c>
      <c r="O23" s="17">
        <v>9.1800000000000007E-2</v>
      </c>
      <c r="P23" s="17">
        <v>9.0700000000000003E-2</v>
      </c>
      <c r="Q23" s="17">
        <v>8.4000000000000005E-2</v>
      </c>
      <c r="R23" s="17">
        <v>8.8300000000000003E-2</v>
      </c>
      <c r="S23" s="17">
        <v>8.9899999999999994E-2</v>
      </c>
      <c r="T23" s="17">
        <v>9.0899999999999995E-2</v>
      </c>
      <c r="U23" s="17">
        <v>8.9399999999999993E-2</v>
      </c>
      <c r="V23" s="17">
        <v>9.1999999999999998E-2</v>
      </c>
      <c r="W23" s="17">
        <v>8.9899999999999994E-2</v>
      </c>
      <c r="X23" s="17">
        <v>9.1999999999999998E-2</v>
      </c>
      <c r="Y23" s="17">
        <v>9.0999999999999998E-2</v>
      </c>
      <c r="Z23" s="17">
        <v>9.0399999999999994E-2</v>
      </c>
      <c r="AA23" s="17">
        <v>9.6000000000000002E-2</v>
      </c>
      <c r="AB23" s="17">
        <v>9.3600000000000003E-2</v>
      </c>
      <c r="AC23" s="17">
        <v>9.1399999999999995E-2</v>
      </c>
      <c r="AD23" s="17">
        <v>8.8200000000000001E-2</v>
      </c>
      <c r="AE23" s="17">
        <v>8.5800000000000001E-2</v>
      </c>
      <c r="AF23" s="17">
        <v>8.5000000000000006E-2</v>
      </c>
      <c r="AG23" s="17">
        <v>8.8099999999999998E-2</v>
      </c>
      <c r="AH23" s="17">
        <v>8.8900000000000007E-2</v>
      </c>
      <c r="AI23" s="17">
        <v>8.6400000000000005E-2</v>
      </c>
      <c r="AJ23" s="17">
        <v>8.8800000000000004E-2</v>
      </c>
      <c r="AK23" s="17">
        <v>9.1300000000000006E-2</v>
      </c>
      <c r="AL23" s="17">
        <v>9.3700000000000006E-2</v>
      </c>
      <c r="AM23" s="17">
        <v>9.4E-2</v>
      </c>
      <c r="AN23" s="17">
        <v>9.0999999999999998E-2</v>
      </c>
      <c r="AO23" s="17">
        <v>9.2600000000000002E-2</v>
      </c>
      <c r="AP23" s="17">
        <v>9.1999999999999998E-2</v>
      </c>
      <c r="AQ23" s="17">
        <v>9.2999999999999999E-2</v>
      </c>
      <c r="AR23" s="17">
        <v>9.4500000000000001E-2</v>
      </c>
      <c r="AS23" s="17"/>
      <c r="AT23" s="17"/>
      <c r="AU23" s="17"/>
      <c r="AV23" s="17"/>
      <c r="AW23" s="17"/>
      <c r="AX23" s="17"/>
      <c r="AY23" s="17"/>
      <c r="AZ23" s="17"/>
    </row>
    <row r="24" spans="1:52" x14ac:dyDescent="0.25">
      <c r="A24" s="15" t="s">
        <v>38</v>
      </c>
      <c r="B24" s="17">
        <v>7.3700000000000002E-2</v>
      </c>
      <c r="C24" s="17">
        <v>7.4999999999999997E-2</v>
      </c>
      <c r="D24" s="17">
        <v>8.0500000000000002E-2</v>
      </c>
      <c r="E24" s="17">
        <v>8.0299999999999996E-2</v>
      </c>
      <c r="F24" s="17">
        <v>7.1300000000000002E-2</v>
      </c>
      <c r="G24" s="17">
        <v>7.2900000000000006E-2</v>
      </c>
      <c r="H24" s="17">
        <v>7.0400000000000004E-2</v>
      </c>
      <c r="I24" s="17">
        <v>7.5600000000000001E-2</v>
      </c>
      <c r="J24" s="17">
        <v>7.9899999999999999E-2</v>
      </c>
      <c r="K24" s="17">
        <v>7.46E-2</v>
      </c>
      <c r="L24" s="17">
        <v>7.3099999999999998E-2</v>
      </c>
      <c r="M24" s="17">
        <v>7.5300000000000006E-2</v>
      </c>
      <c r="N24" s="17">
        <v>7.6499999999999999E-2</v>
      </c>
      <c r="O24" s="17">
        <v>7.6300000000000007E-2</v>
      </c>
      <c r="P24" s="17">
        <v>7.5399999999999995E-2</v>
      </c>
      <c r="Q24" s="17">
        <v>6.9800000000000001E-2</v>
      </c>
      <c r="R24" s="17">
        <v>7.3400000000000007E-2</v>
      </c>
      <c r="S24" s="17">
        <v>7.4700000000000003E-2</v>
      </c>
      <c r="T24" s="17">
        <v>7.5499999999999998E-2</v>
      </c>
      <c r="U24" s="17">
        <v>7.4300000000000005E-2</v>
      </c>
      <c r="V24" s="17">
        <v>7.6499999999999999E-2</v>
      </c>
      <c r="W24" s="17">
        <v>7.4700000000000003E-2</v>
      </c>
      <c r="X24" s="17">
        <v>7.6499999999999999E-2</v>
      </c>
      <c r="Y24" s="17">
        <v>7.5600000000000001E-2</v>
      </c>
      <c r="Z24" s="17">
        <v>7.51E-2</v>
      </c>
      <c r="AA24" s="17">
        <v>7.9799999999999996E-2</v>
      </c>
      <c r="AB24" s="17">
        <v>7.7799999999999994E-2</v>
      </c>
      <c r="AC24" s="17">
        <v>7.5899999999999995E-2</v>
      </c>
      <c r="AD24" s="17">
        <v>7.3300000000000004E-2</v>
      </c>
      <c r="AE24" s="17">
        <v>7.1300000000000002E-2</v>
      </c>
      <c r="AF24" s="17">
        <v>7.0599999999999996E-2</v>
      </c>
      <c r="AG24" s="17">
        <v>7.3200000000000001E-2</v>
      </c>
      <c r="AH24" s="17">
        <v>7.3899999999999993E-2</v>
      </c>
      <c r="AI24" s="17">
        <v>7.1800000000000003E-2</v>
      </c>
      <c r="AJ24" s="17">
        <v>7.3800000000000004E-2</v>
      </c>
      <c r="AK24" s="17">
        <v>7.5899999999999995E-2</v>
      </c>
      <c r="AL24" s="17">
        <v>7.7899999999999997E-2</v>
      </c>
      <c r="AM24" s="17">
        <v>7.8100000000000003E-2</v>
      </c>
      <c r="AN24" s="17">
        <v>8.9899999999999994E-2</v>
      </c>
      <c r="AO24" s="17">
        <v>9.1499999999999998E-2</v>
      </c>
      <c r="AP24" s="17">
        <v>9.0899999999999995E-2</v>
      </c>
      <c r="AQ24" s="17">
        <v>9.1899999999999996E-2</v>
      </c>
      <c r="AR24" s="17">
        <v>8.5000000000000006E-2</v>
      </c>
      <c r="AS24" s="17"/>
      <c r="AT24" s="17"/>
      <c r="AU24" s="17"/>
      <c r="AV24" s="17"/>
      <c r="AW24" s="17"/>
      <c r="AX24" s="17"/>
      <c r="AY24" s="17"/>
      <c r="AZ24" s="17"/>
    </row>
    <row r="25" spans="1:52" x14ac:dyDescent="0.25">
      <c r="A25" s="15" t="s">
        <v>39</v>
      </c>
      <c r="B25" s="17">
        <v>3.5499999999999997E-2</v>
      </c>
      <c r="C25" s="17">
        <v>3.6299999999999999E-2</v>
      </c>
      <c r="D25" s="17">
        <v>3.8899999999999997E-2</v>
      </c>
      <c r="E25" s="17">
        <v>3.8800000000000001E-2</v>
      </c>
      <c r="F25" s="17">
        <v>3.4099999999999998E-2</v>
      </c>
      <c r="G25" s="17">
        <v>3.4299999999999997E-2</v>
      </c>
      <c r="H25" s="17">
        <v>3.3099999999999997E-2</v>
      </c>
      <c r="I25" s="17">
        <v>3.56E-2</v>
      </c>
      <c r="J25" s="17">
        <v>3.7600000000000001E-2</v>
      </c>
      <c r="K25" s="17">
        <v>3.5099999999999999E-2</v>
      </c>
      <c r="L25" s="17">
        <v>3.4500000000000003E-2</v>
      </c>
      <c r="M25" s="17">
        <v>3.5499999999999997E-2</v>
      </c>
      <c r="N25" s="17">
        <v>3.5999999999999997E-2</v>
      </c>
      <c r="O25" s="17">
        <v>3.5900000000000001E-2</v>
      </c>
      <c r="P25" s="17">
        <v>3.5499999999999997E-2</v>
      </c>
      <c r="Q25" s="17">
        <v>3.2899999999999999E-2</v>
      </c>
      <c r="R25" s="17">
        <v>3.4599999999999999E-2</v>
      </c>
      <c r="S25" s="17">
        <v>3.5200000000000002E-2</v>
      </c>
      <c r="T25" s="17">
        <v>3.56E-2</v>
      </c>
      <c r="U25" s="17">
        <v>3.5000000000000003E-2</v>
      </c>
      <c r="V25" s="17">
        <v>3.5999999999999997E-2</v>
      </c>
      <c r="W25" s="17">
        <v>3.5200000000000002E-2</v>
      </c>
      <c r="X25" s="17">
        <v>3.5999999999999997E-2</v>
      </c>
      <c r="Y25" s="17">
        <v>3.56E-2</v>
      </c>
      <c r="Z25" s="17">
        <v>3.5400000000000001E-2</v>
      </c>
      <c r="AA25" s="17">
        <v>3.7600000000000001E-2</v>
      </c>
      <c r="AB25" s="17">
        <v>3.6600000000000001E-2</v>
      </c>
      <c r="AC25" s="17">
        <v>3.5799999999999998E-2</v>
      </c>
      <c r="AD25" s="17">
        <v>3.4500000000000003E-2</v>
      </c>
      <c r="AE25" s="17">
        <v>3.3599999999999998E-2</v>
      </c>
      <c r="AF25" s="17">
        <v>3.3300000000000003E-2</v>
      </c>
      <c r="AG25" s="17">
        <v>3.4500000000000003E-2</v>
      </c>
      <c r="AH25" s="17">
        <v>3.4799999999999998E-2</v>
      </c>
      <c r="AI25" s="17">
        <v>3.3799999999999997E-2</v>
      </c>
      <c r="AJ25" s="17">
        <v>3.4799999999999998E-2</v>
      </c>
      <c r="AK25" s="17">
        <v>3.5700000000000003E-2</v>
      </c>
      <c r="AL25" s="17">
        <v>3.6700000000000003E-2</v>
      </c>
      <c r="AM25" s="17">
        <v>3.6799999999999999E-2</v>
      </c>
      <c r="AN25" s="17">
        <v>4.3400000000000001E-2</v>
      </c>
      <c r="AO25" s="17">
        <v>4.4200000000000003E-2</v>
      </c>
      <c r="AP25" s="17">
        <v>4.3900000000000002E-2</v>
      </c>
      <c r="AQ25" s="17">
        <v>4.4400000000000002E-2</v>
      </c>
      <c r="AR25" s="17">
        <v>4.07E-2</v>
      </c>
      <c r="AS25" s="17"/>
      <c r="AT25" s="17"/>
      <c r="AU25" s="17"/>
      <c r="AV25" s="17"/>
      <c r="AW25" s="17"/>
      <c r="AX25" s="17"/>
      <c r="AY25" s="17"/>
      <c r="AZ25" s="17"/>
    </row>
    <row r="26" spans="1:52" x14ac:dyDescent="0.25">
      <c r="A26" s="15" t="s">
        <v>40</v>
      </c>
      <c r="B26" s="17">
        <v>5.5800000000000002E-2</v>
      </c>
      <c r="C26" s="17">
        <v>5.8400000000000001E-2</v>
      </c>
      <c r="D26" s="17">
        <v>5.7299999999999997E-2</v>
      </c>
      <c r="E26" s="17">
        <v>5.8299999999999998E-2</v>
      </c>
      <c r="F26" s="17">
        <v>6.1400000000000003E-2</v>
      </c>
      <c r="G26" s="17">
        <v>6.7400000000000002E-2</v>
      </c>
      <c r="H26" s="17">
        <v>6.5100000000000005E-2</v>
      </c>
      <c r="I26" s="17">
        <v>7.0000000000000007E-2</v>
      </c>
      <c r="J26" s="17">
        <v>7.3899999999999993E-2</v>
      </c>
      <c r="K26" s="17">
        <v>6.9000000000000006E-2</v>
      </c>
      <c r="L26" s="17">
        <v>6.7599999999999993E-2</v>
      </c>
      <c r="M26" s="17">
        <v>6.9599999999999995E-2</v>
      </c>
      <c r="N26" s="17">
        <v>7.0699999999999999E-2</v>
      </c>
      <c r="O26" s="17">
        <v>7.0499999999999993E-2</v>
      </c>
      <c r="P26" s="17">
        <v>6.9699999999999998E-2</v>
      </c>
      <c r="Q26" s="17">
        <v>6.4600000000000005E-2</v>
      </c>
      <c r="R26" s="17">
        <v>6.7900000000000002E-2</v>
      </c>
      <c r="S26" s="17">
        <v>6.9099999999999995E-2</v>
      </c>
      <c r="T26" s="17">
        <v>6.9900000000000004E-2</v>
      </c>
      <c r="U26" s="17">
        <v>6.8699999999999997E-2</v>
      </c>
      <c r="V26" s="17">
        <v>7.0699999999999999E-2</v>
      </c>
      <c r="W26" s="17">
        <v>6.9099999999999995E-2</v>
      </c>
      <c r="X26" s="17">
        <v>7.0699999999999999E-2</v>
      </c>
      <c r="Y26" s="17">
        <v>6.9900000000000004E-2</v>
      </c>
      <c r="Z26" s="17">
        <v>6.9500000000000006E-2</v>
      </c>
      <c r="AA26" s="17">
        <v>7.3800000000000004E-2</v>
      </c>
      <c r="AB26" s="17">
        <v>7.1900000000000006E-2</v>
      </c>
      <c r="AC26" s="17">
        <v>7.0199999999999999E-2</v>
      </c>
      <c r="AD26" s="17">
        <v>6.7799999999999999E-2</v>
      </c>
      <c r="AE26" s="17">
        <v>6.6000000000000003E-2</v>
      </c>
      <c r="AF26" s="17">
        <v>6.5299999999999997E-2</v>
      </c>
      <c r="AG26" s="17">
        <v>6.7699999999999996E-2</v>
      </c>
      <c r="AH26" s="17">
        <v>6.83E-2</v>
      </c>
      <c r="AI26" s="17">
        <v>6.6400000000000001E-2</v>
      </c>
      <c r="AJ26" s="17">
        <v>6.83E-2</v>
      </c>
      <c r="AK26" s="17">
        <v>7.0199999999999999E-2</v>
      </c>
      <c r="AL26" s="17">
        <v>7.1999999999999995E-2</v>
      </c>
      <c r="AM26" s="17">
        <v>7.2300000000000003E-2</v>
      </c>
      <c r="AN26" s="17">
        <v>6.9900000000000004E-2</v>
      </c>
      <c r="AO26" s="17">
        <v>7.1199999999999999E-2</v>
      </c>
      <c r="AP26" s="17">
        <v>7.0699999999999999E-2</v>
      </c>
      <c r="AQ26" s="17">
        <v>7.1499999999999994E-2</v>
      </c>
      <c r="AR26" s="17">
        <v>7.2599999999999998E-2</v>
      </c>
      <c r="AS26" s="17"/>
      <c r="AT26" s="17"/>
      <c r="AU26" s="17"/>
      <c r="AV26" s="17"/>
      <c r="AW26" s="17"/>
      <c r="AX26" s="17"/>
      <c r="AY26" s="17"/>
      <c r="AZ26" s="17"/>
    </row>
    <row r="27" spans="1:52" x14ac:dyDescent="0.25">
      <c r="A27" s="15" t="s">
        <v>41</v>
      </c>
      <c r="B27" s="17">
        <v>6.7100000000000007E-2</v>
      </c>
      <c r="C27" s="17">
        <v>7.0099999999999996E-2</v>
      </c>
      <c r="D27" s="17">
        <v>6.88E-2</v>
      </c>
      <c r="E27" s="17">
        <v>7.0099999999999996E-2</v>
      </c>
      <c r="F27" s="17">
        <v>7.3700000000000002E-2</v>
      </c>
      <c r="G27" s="17">
        <v>8.09E-2</v>
      </c>
      <c r="H27" s="17">
        <v>7.8100000000000003E-2</v>
      </c>
      <c r="I27" s="17">
        <v>8.4000000000000005E-2</v>
      </c>
      <c r="J27" s="17">
        <v>8.8700000000000001E-2</v>
      </c>
      <c r="K27" s="17">
        <v>8.2799999999999999E-2</v>
      </c>
      <c r="L27" s="17">
        <v>8.1199999999999994E-2</v>
      </c>
      <c r="M27" s="17">
        <v>8.3599999999999994E-2</v>
      </c>
      <c r="N27" s="17">
        <v>8.4900000000000003E-2</v>
      </c>
      <c r="O27" s="17">
        <v>8.4699999999999998E-2</v>
      </c>
      <c r="P27" s="17">
        <v>8.3699999999999997E-2</v>
      </c>
      <c r="Q27" s="17">
        <v>7.7499999999999999E-2</v>
      </c>
      <c r="R27" s="17">
        <v>8.1500000000000003E-2</v>
      </c>
      <c r="S27" s="17">
        <v>8.3000000000000004E-2</v>
      </c>
      <c r="T27" s="17">
        <v>8.3900000000000002E-2</v>
      </c>
      <c r="U27" s="17">
        <v>8.2500000000000004E-2</v>
      </c>
      <c r="V27" s="17">
        <v>8.4900000000000003E-2</v>
      </c>
      <c r="W27" s="17">
        <v>8.3000000000000004E-2</v>
      </c>
      <c r="X27" s="17">
        <v>8.4900000000000003E-2</v>
      </c>
      <c r="Y27" s="17">
        <v>8.3900000000000002E-2</v>
      </c>
      <c r="Z27" s="17">
        <v>8.3400000000000002E-2</v>
      </c>
      <c r="AA27" s="17">
        <v>8.8599999999999998E-2</v>
      </c>
      <c r="AB27" s="17">
        <v>8.6300000000000002E-2</v>
      </c>
      <c r="AC27" s="17">
        <v>8.43E-2</v>
      </c>
      <c r="AD27" s="17">
        <v>8.14E-2</v>
      </c>
      <c r="AE27" s="17">
        <v>7.9200000000000007E-2</v>
      </c>
      <c r="AF27" s="17">
        <v>7.8399999999999997E-2</v>
      </c>
      <c r="AG27" s="17">
        <v>8.1299999999999997E-2</v>
      </c>
      <c r="AH27" s="17">
        <v>8.2000000000000003E-2</v>
      </c>
      <c r="AI27" s="17">
        <v>7.9799999999999996E-2</v>
      </c>
      <c r="AJ27" s="17">
        <v>8.2000000000000003E-2</v>
      </c>
      <c r="AK27" s="17">
        <v>8.4199999999999997E-2</v>
      </c>
      <c r="AL27" s="17">
        <v>8.6499999999999994E-2</v>
      </c>
      <c r="AM27" s="17">
        <v>8.6800000000000002E-2</v>
      </c>
      <c r="AN27" s="17">
        <v>8.4000000000000005E-2</v>
      </c>
      <c r="AO27" s="17">
        <v>8.5500000000000007E-2</v>
      </c>
      <c r="AP27" s="17">
        <v>8.4900000000000003E-2</v>
      </c>
      <c r="AQ27" s="17">
        <v>8.5800000000000001E-2</v>
      </c>
      <c r="AR27" s="17">
        <v>8.72E-2</v>
      </c>
      <c r="AS27" s="17"/>
      <c r="AT27" s="17"/>
      <c r="AU27" s="17"/>
      <c r="AV27" s="17"/>
      <c r="AW27" s="17"/>
      <c r="AX27" s="17"/>
      <c r="AY27" s="17"/>
      <c r="AZ27" s="17"/>
    </row>
    <row r="28" spans="1:52" x14ac:dyDescent="0.25">
      <c r="A28" s="15" t="s">
        <v>42</v>
      </c>
      <c r="B28" s="17">
        <v>0.14000000000000001</v>
      </c>
      <c r="C28" s="17">
        <v>0.14000000000000001</v>
      </c>
      <c r="D28" s="17">
        <v>0.14000000000000001</v>
      </c>
      <c r="E28" s="17">
        <v>0.14000000000000001</v>
      </c>
      <c r="F28" s="17">
        <v>0.14000000000000001</v>
      </c>
      <c r="G28" s="17">
        <v>0.14000000000000001</v>
      </c>
      <c r="H28" s="17">
        <v>0.14000000000000001</v>
      </c>
      <c r="I28" s="17">
        <v>0.14000000000000001</v>
      </c>
      <c r="J28" s="17">
        <v>0.14000000000000001</v>
      </c>
      <c r="K28" s="17">
        <v>0.14000000000000001</v>
      </c>
      <c r="L28" s="17">
        <v>0.14000000000000001</v>
      </c>
      <c r="M28" s="17">
        <v>0.14000000000000001</v>
      </c>
      <c r="N28" s="17">
        <v>0.14000000000000001</v>
      </c>
      <c r="O28" s="17">
        <v>0.14000000000000001</v>
      </c>
      <c r="P28" s="17">
        <v>0.14000000000000001</v>
      </c>
      <c r="Q28" s="17">
        <v>0.14000000000000001</v>
      </c>
      <c r="R28" s="17">
        <v>0.14000000000000001</v>
      </c>
      <c r="S28" s="17">
        <v>0.14000000000000001</v>
      </c>
      <c r="T28" s="17">
        <v>0.14000000000000001</v>
      </c>
      <c r="U28" s="17">
        <v>0.14000000000000001</v>
      </c>
      <c r="V28" s="17">
        <v>0.14000000000000001</v>
      </c>
      <c r="W28" s="17">
        <v>0.14000000000000001</v>
      </c>
      <c r="X28" s="17">
        <v>0.14000000000000001</v>
      </c>
      <c r="Y28" s="17">
        <v>0.14000000000000001</v>
      </c>
      <c r="Z28" s="17">
        <v>0.14000000000000001</v>
      </c>
      <c r="AA28" s="17">
        <v>0.14000000000000001</v>
      </c>
      <c r="AB28" s="17">
        <v>0.14000000000000001</v>
      </c>
      <c r="AC28" s="17">
        <v>0.14000000000000001</v>
      </c>
      <c r="AD28" s="17">
        <v>0.14000000000000001</v>
      </c>
      <c r="AE28" s="17">
        <v>0.14000000000000001</v>
      </c>
      <c r="AF28" s="17">
        <v>0.14000000000000001</v>
      </c>
      <c r="AG28" s="17">
        <v>0.14000000000000001</v>
      </c>
      <c r="AH28" s="17">
        <v>0.14000000000000001</v>
      </c>
      <c r="AI28" s="17">
        <v>0.14000000000000001</v>
      </c>
      <c r="AJ28" s="17">
        <v>0.14000000000000001</v>
      </c>
      <c r="AK28" s="17">
        <v>0.14000000000000001</v>
      </c>
      <c r="AL28" s="17">
        <v>0.14000000000000001</v>
      </c>
      <c r="AM28" s="17">
        <v>0.14000000000000001</v>
      </c>
      <c r="AN28" s="17">
        <v>0.14000000000000001</v>
      </c>
      <c r="AO28" s="17">
        <v>0.14000000000000001</v>
      </c>
      <c r="AP28" s="17">
        <v>0</v>
      </c>
      <c r="AQ28" s="17">
        <v>0</v>
      </c>
      <c r="AR28" s="17">
        <v>0</v>
      </c>
      <c r="AS28" s="17"/>
      <c r="AT28" s="17"/>
      <c r="AU28" s="17"/>
      <c r="AV28" s="17"/>
      <c r="AW28" s="17"/>
      <c r="AX28" s="17"/>
      <c r="AY28" s="17"/>
      <c r="AZ28" s="17"/>
    </row>
    <row r="29" spans="1:52" x14ac:dyDescent="0.25">
      <c r="A29" s="15" t="s">
        <v>43</v>
      </c>
      <c r="B29" s="17">
        <v>7.7499999999999999E-2</v>
      </c>
      <c r="C29" s="17">
        <v>8.1000000000000003E-2</v>
      </c>
      <c r="D29" s="17">
        <v>8.0699999999999994E-2</v>
      </c>
      <c r="E29" s="17">
        <v>8.2199999999999995E-2</v>
      </c>
      <c r="F29" s="17">
        <v>9.5399999999999999E-2</v>
      </c>
      <c r="G29" s="17">
        <v>0.1047</v>
      </c>
      <c r="H29" s="17">
        <v>0.1069</v>
      </c>
      <c r="I29" s="17">
        <v>0.115</v>
      </c>
      <c r="J29" s="17">
        <v>0.12330000000000001</v>
      </c>
      <c r="K29" s="17">
        <v>0.11509999999999999</v>
      </c>
      <c r="L29" s="17">
        <v>0.1159</v>
      </c>
      <c r="M29" s="17">
        <v>0.1193</v>
      </c>
      <c r="N29" s="17">
        <v>0.1212</v>
      </c>
      <c r="O29" s="17">
        <v>0.12089999999999999</v>
      </c>
      <c r="P29" s="17">
        <v>0.1205</v>
      </c>
      <c r="Q29" s="17">
        <v>0.11169999999999999</v>
      </c>
      <c r="R29" s="17">
        <v>0.1174</v>
      </c>
      <c r="S29" s="17">
        <v>0.1195</v>
      </c>
      <c r="T29" s="17">
        <v>0.12590000000000001</v>
      </c>
      <c r="U29" s="17">
        <v>0.1239</v>
      </c>
      <c r="V29" s="17">
        <v>0.1275</v>
      </c>
      <c r="W29" s="17">
        <v>0.1246</v>
      </c>
      <c r="X29" s="17">
        <v>0.13250000000000001</v>
      </c>
      <c r="Y29" s="17">
        <v>0.13089999999999999</v>
      </c>
      <c r="Z29" s="17">
        <v>0.13009999999999999</v>
      </c>
      <c r="AA29" s="17">
        <v>0.13819999999999999</v>
      </c>
      <c r="AB29" s="17">
        <v>0.1333</v>
      </c>
      <c r="AC29" s="17">
        <v>0.13020000000000001</v>
      </c>
      <c r="AD29" s="17">
        <v>0.12570000000000001</v>
      </c>
      <c r="AE29" s="17">
        <v>0.12230000000000001</v>
      </c>
      <c r="AF29" s="17">
        <v>0.1205</v>
      </c>
      <c r="AG29" s="17">
        <v>0.12479999999999999</v>
      </c>
      <c r="AH29" s="17">
        <v>0.12609999999999999</v>
      </c>
      <c r="AI29" s="17">
        <v>0.1225</v>
      </c>
      <c r="AJ29" s="17">
        <v>0.1484</v>
      </c>
      <c r="AK29" s="17">
        <v>0.1525</v>
      </c>
      <c r="AL29" s="17">
        <v>0.15659999999999999</v>
      </c>
      <c r="AM29" s="17">
        <v>0.15709999999999999</v>
      </c>
      <c r="AN29" s="17">
        <v>0.16719999999999999</v>
      </c>
      <c r="AO29" s="17">
        <v>0.1701</v>
      </c>
      <c r="AP29" s="17">
        <v>0.16900000000000001</v>
      </c>
      <c r="AQ29" s="17">
        <v>0.1709</v>
      </c>
      <c r="AR29" s="17">
        <v>0.17019999999999999</v>
      </c>
      <c r="AS29" s="17"/>
      <c r="AT29" s="17"/>
      <c r="AU29" s="17"/>
      <c r="AV29" s="17"/>
      <c r="AW29" s="17"/>
      <c r="AX29" s="17"/>
      <c r="AY29" s="17"/>
      <c r="AZ29" s="17"/>
    </row>
    <row r="30" spans="1:52" x14ac:dyDescent="0.25">
      <c r="A30" s="15" t="s">
        <v>44</v>
      </c>
      <c r="B30" s="17">
        <v>8.72E-2</v>
      </c>
      <c r="C30" s="17">
        <v>9.11E-2</v>
      </c>
      <c r="D30" s="17">
        <v>8.9399999999999993E-2</v>
      </c>
      <c r="E30" s="17">
        <v>9.0999999999999998E-2</v>
      </c>
      <c r="F30" s="17">
        <v>9.5799999999999996E-2</v>
      </c>
      <c r="G30" s="17">
        <v>0.1052</v>
      </c>
      <c r="H30" s="17">
        <v>0.10150000000000001</v>
      </c>
      <c r="I30" s="17">
        <v>0.10920000000000001</v>
      </c>
      <c r="J30" s="17">
        <v>0.1153</v>
      </c>
      <c r="K30" s="17">
        <v>0.1077</v>
      </c>
      <c r="L30" s="17">
        <v>0.1055</v>
      </c>
      <c r="M30" s="17">
        <v>0.1086</v>
      </c>
      <c r="N30" s="17">
        <v>0.1104</v>
      </c>
      <c r="O30" s="17">
        <v>0.1101</v>
      </c>
      <c r="P30" s="17">
        <v>0.10879999999999999</v>
      </c>
      <c r="Q30" s="17">
        <v>0.1008</v>
      </c>
      <c r="R30" s="17">
        <v>0.10589999999999999</v>
      </c>
      <c r="S30" s="17">
        <v>0.1079</v>
      </c>
      <c r="T30" s="17">
        <v>0.109</v>
      </c>
      <c r="U30" s="17">
        <v>0.10730000000000001</v>
      </c>
      <c r="V30" s="17">
        <v>0.1103</v>
      </c>
      <c r="W30" s="17">
        <v>0.1079</v>
      </c>
      <c r="X30" s="17">
        <v>0.1104</v>
      </c>
      <c r="Y30" s="17">
        <v>0.1091</v>
      </c>
      <c r="Z30" s="17">
        <v>0.1084</v>
      </c>
      <c r="AA30" s="17">
        <v>0.11509999999999999</v>
      </c>
      <c r="AB30" s="17">
        <v>0.11219999999999999</v>
      </c>
      <c r="AC30" s="17">
        <v>0.1096</v>
      </c>
      <c r="AD30" s="17">
        <v>0.10580000000000001</v>
      </c>
      <c r="AE30" s="17">
        <v>0.10290000000000001</v>
      </c>
      <c r="AF30" s="17">
        <v>0.1019</v>
      </c>
      <c r="AG30" s="17">
        <v>0.1056</v>
      </c>
      <c r="AH30" s="17">
        <v>0.1066</v>
      </c>
      <c r="AI30" s="17">
        <v>0.1037</v>
      </c>
      <c r="AJ30" s="17">
        <v>0.1065</v>
      </c>
      <c r="AK30" s="17">
        <v>0.1095</v>
      </c>
      <c r="AL30" s="17">
        <v>0.1124</v>
      </c>
      <c r="AM30" s="17">
        <v>0.1128</v>
      </c>
      <c r="AN30" s="17">
        <v>0.10920000000000001</v>
      </c>
      <c r="AO30" s="17">
        <v>0.1111</v>
      </c>
      <c r="AP30" s="17">
        <v>0.1103</v>
      </c>
      <c r="AQ30" s="17">
        <v>0.1116</v>
      </c>
      <c r="AR30" s="17">
        <v>0.1133</v>
      </c>
      <c r="AS30" s="17"/>
      <c r="AT30" s="17"/>
      <c r="AU30" s="17"/>
      <c r="AV30" s="17"/>
      <c r="AW30" s="17"/>
      <c r="AX30" s="17"/>
      <c r="AY30" s="17"/>
      <c r="AZ30" s="17"/>
    </row>
    <row r="31" spans="1:52" x14ac:dyDescent="0.25">
      <c r="A31" s="15" t="s">
        <v>45</v>
      </c>
      <c r="B31" s="17">
        <v>0.1023</v>
      </c>
      <c r="C31" s="17">
        <v>0.10630000000000001</v>
      </c>
      <c r="D31" s="17">
        <v>0.1018</v>
      </c>
      <c r="E31" s="17">
        <v>0.1022</v>
      </c>
      <c r="F31" s="17">
        <v>9.1300000000000006E-2</v>
      </c>
      <c r="G31" s="17">
        <v>9.98E-2</v>
      </c>
      <c r="H31" s="17">
        <v>9.3399999999999997E-2</v>
      </c>
      <c r="I31" s="17">
        <v>9.8699999999999996E-2</v>
      </c>
      <c r="J31" s="17">
        <v>9.2100000000000001E-2</v>
      </c>
      <c r="K31" s="17">
        <v>9.0800000000000006E-2</v>
      </c>
      <c r="L31" s="17">
        <v>9.3100000000000002E-2</v>
      </c>
      <c r="M31" s="17">
        <v>9.6699999999999994E-2</v>
      </c>
      <c r="N31" s="17">
        <v>0.1384</v>
      </c>
      <c r="O31" s="17">
        <v>0.13730000000000001</v>
      </c>
      <c r="P31" s="17">
        <v>0.13600000000000001</v>
      </c>
      <c r="Q31" s="17">
        <v>0.13320000000000001</v>
      </c>
      <c r="R31" s="17">
        <v>0.14169999999999999</v>
      </c>
      <c r="S31" s="17">
        <v>0.14630000000000001</v>
      </c>
      <c r="T31" s="17">
        <v>0.1492</v>
      </c>
      <c r="U31" s="17">
        <v>0.14929999999999999</v>
      </c>
      <c r="V31" s="17">
        <v>0.14369999999999999</v>
      </c>
      <c r="W31" s="17">
        <v>0.1459</v>
      </c>
      <c r="X31" s="17">
        <v>0.1459</v>
      </c>
      <c r="Y31" s="17">
        <v>0.14549999999999999</v>
      </c>
      <c r="Z31" s="17">
        <v>0.14219999999999999</v>
      </c>
      <c r="AA31" s="17">
        <v>0.1376</v>
      </c>
      <c r="AB31" s="17">
        <v>0.1363</v>
      </c>
      <c r="AC31" s="17">
        <v>0.13289999999999999</v>
      </c>
      <c r="AD31" s="17">
        <v>0.13800000000000001</v>
      </c>
      <c r="AE31" s="17">
        <v>0.14230000000000001</v>
      </c>
      <c r="AF31" s="17">
        <v>0.1419</v>
      </c>
      <c r="AG31" s="17">
        <v>0.15340000000000001</v>
      </c>
      <c r="AH31" s="17">
        <v>0.16</v>
      </c>
      <c r="AI31" s="17">
        <v>0.18779999999999999</v>
      </c>
      <c r="AJ31" s="17">
        <v>0.18920000000000001</v>
      </c>
      <c r="AK31" s="17">
        <v>0.19450000000000001</v>
      </c>
      <c r="AL31" s="17">
        <v>0.18060000000000001</v>
      </c>
      <c r="AM31" s="17">
        <v>0.1757</v>
      </c>
      <c r="AN31" s="17">
        <v>0.1757</v>
      </c>
      <c r="AO31" s="17">
        <v>0.18379999999999999</v>
      </c>
      <c r="AP31" s="17">
        <v>0.17510000000000001</v>
      </c>
      <c r="AQ31" s="17">
        <v>0.1782</v>
      </c>
      <c r="AR31" s="17">
        <v>0.17810000000000001</v>
      </c>
      <c r="AS31" s="17"/>
      <c r="AT31" s="17"/>
      <c r="AU31" s="17"/>
      <c r="AV31" s="17"/>
      <c r="AW31" s="17"/>
      <c r="AX31" s="17"/>
      <c r="AY31" s="17"/>
      <c r="AZ31" s="17"/>
    </row>
    <row r="32" spans="1:52" x14ac:dyDescent="0.25">
      <c r="A32" s="15" t="s">
        <v>46</v>
      </c>
      <c r="B32" s="17">
        <v>7.9600000000000004E-2</v>
      </c>
      <c r="C32" s="17">
        <v>8.3199999999999996E-2</v>
      </c>
      <c r="D32" s="17">
        <v>8.1699999999999995E-2</v>
      </c>
      <c r="E32" s="17">
        <v>8.3199999999999996E-2</v>
      </c>
      <c r="F32" s="17">
        <v>8.7599999999999997E-2</v>
      </c>
      <c r="G32" s="17">
        <v>9.6100000000000005E-2</v>
      </c>
      <c r="H32" s="17">
        <v>9.2799999999999994E-2</v>
      </c>
      <c r="I32" s="17">
        <v>9.98E-2</v>
      </c>
      <c r="J32" s="17">
        <v>0.1053</v>
      </c>
      <c r="K32" s="17">
        <v>9.8400000000000001E-2</v>
      </c>
      <c r="L32" s="17">
        <v>9.64E-2</v>
      </c>
      <c r="M32" s="17">
        <v>9.9199999999999997E-2</v>
      </c>
      <c r="N32" s="17">
        <v>0.1009</v>
      </c>
      <c r="O32" s="17">
        <v>0.10059999999999999</v>
      </c>
      <c r="P32" s="17">
        <v>9.9400000000000002E-2</v>
      </c>
      <c r="Q32" s="17">
        <v>9.2100000000000001E-2</v>
      </c>
      <c r="R32" s="17">
        <v>9.6799999999999997E-2</v>
      </c>
      <c r="S32" s="17">
        <v>9.8599999999999993E-2</v>
      </c>
      <c r="T32" s="17">
        <v>9.9599999999999994E-2</v>
      </c>
      <c r="U32" s="17">
        <v>9.8000000000000004E-2</v>
      </c>
      <c r="V32" s="17">
        <v>0.1008</v>
      </c>
      <c r="W32" s="17">
        <v>9.8599999999999993E-2</v>
      </c>
      <c r="X32" s="17">
        <v>0.1009</v>
      </c>
      <c r="Y32" s="17">
        <v>9.9699999999999997E-2</v>
      </c>
      <c r="Z32" s="17">
        <v>9.9099999999999994E-2</v>
      </c>
      <c r="AA32" s="17">
        <v>0.1052</v>
      </c>
      <c r="AB32" s="17">
        <v>0.10249999999999999</v>
      </c>
      <c r="AC32" s="17">
        <v>0.10009999999999999</v>
      </c>
      <c r="AD32" s="17">
        <v>9.6600000000000005E-2</v>
      </c>
      <c r="AE32" s="17">
        <v>9.4100000000000003E-2</v>
      </c>
      <c r="AF32" s="17">
        <v>9.3100000000000002E-2</v>
      </c>
      <c r="AG32" s="17">
        <v>9.6500000000000002E-2</v>
      </c>
      <c r="AH32" s="17">
        <v>9.7500000000000003E-2</v>
      </c>
      <c r="AI32" s="17">
        <v>9.4700000000000006E-2</v>
      </c>
      <c r="AJ32" s="17">
        <v>9.7299999999999998E-2</v>
      </c>
      <c r="AK32" s="17">
        <v>0.10009999999999999</v>
      </c>
      <c r="AL32" s="17">
        <v>0.1027</v>
      </c>
      <c r="AM32" s="17">
        <v>0.1031</v>
      </c>
      <c r="AN32" s="17">
        <v>9.9699999999999997E-2</v>
      </c>
      <c r="AO32" s="17">
        <v>0.10150000000000001</v>
      </c>
      <c r="AP32" s="17">
        <v>0.1008</v>
      </c>
      <c r="AQ32" s="17">
        <v>0.1019</v>
      </c>
      <c r="AR32" s="17">
        <v>0.10349999999999999</v>
      </c>
      <c r="AS32" s="17"/>
      <c r="AT32" s="17"/>
      <c r="AU32" s="17"/>
      <c r="AV32" s="17"/>
      <c r="AW32" s="17"/>
      <c r="AX32" s="17"/>
      <c r="AY32" s="17"/>
      <c r="AZ32" s="17"/>
    </row>
    <row r="33" spans="1:52" x14ac:dyDescent="0.25">
      <c r="A33" s="15" t="s">
        <v>47</v>
      </c>
      <c r="B33" s="17">
        <v>4.7500000000000001E-2</v>
      </c>
      <c r="C33" s="17">
        <v>4.9599999999999998E-2</v>
      </c>
      <c r="D33" s="17">
        <v>4.87E-2</v>
      </c>
      <c r="E33" s="17">
        <v>4.9599999999999998E-2</v>
      </c>
      <c r="F33" s="17">
        <v>5.2200000000000003E-2</v>
      </c>
      <c r="G33" s="17">
        <v>5.7299999999999997E-2</v>
      </c>
      <c r="H33" s="17">
        <v>5.5300000000000002E-2</v>
      </c>
      <c r="I33" s="17">
        <v>5.9499999999999997E-2</v>
      </c>
      <c r="J33" s="17">
        <v>6.2799999999999995E-2</v>
      </c>
      <c r="K33" s="17">
        <v>5.8700000000000002E-2</v>
      </c>
      <c r="L33" s="17">
        <v>5.7500000000000002E-2</v>
      </c>
      <c r="M33" s="17">
        <v>5.9200000000000003E-2</v>
      </c>
      <c r="N33" s="17">
        <v>6.0100000000000001E-2</v>
      </c>
      <c r="O33" s="17">
        <v>0.06</v>
      </c>
      <c r="P33" s="17">
        <v>5.9299999999999999E-2</v>
      </c>
      <c r="Q33" s="17">
        <v>5.4899999999999997E-2</v>
      </c>
      <c r="R33" s="17">
        <v>5.7700000000000001E-2</v>
      </c>
      <c r="S33" s="17">
        <v>5.8799999999999998E-2</v>
      </c>
      <c r="T33" s="17">
        <v>5.9400000000000001E-2</v>
      </c>
      <c r="U33" s="17">
        <v>5.8400000000000001E-2</v>
      </c>
      <c r="V33" s="17">
        <v>6.0100000000000001E-2</v>
      </c>
      <c r="W33" s="17">
        <v>5.8799999999999998E-2</v>
      </c>
      <c r="X33" s="17">
        <v>6.0199999999999997E-2</v>
      </c>
      <c r="Y33" s="17">
        <v>5.9400000000000001E-2</v>
      </c>
      <c r="Z33" s="17">
        <v>5.91E-2</v>
      </c>
      <c r="AA33" s="17">
        <v>6.2700000000000006E-2</v>
      </c>
      <c r="AB33" s="17">
        <v>6.1100000000000002E-2</v>
      </c>
      <c r="AC33" s="17">
        <v>5.9700000000000003E-2</v>
      </c>
      <c r="AD33" s="17">
        <v>5.7599999999999998E-2</v>
      </c>
      <c r="AE33" s="17">
        <v>5.6099999999999997E-2</v>
      </c>
      <c r="AF33" s="17">
        <v>5.5500000000000001E-2</v>
      </c>
      <c r="AG33" s="17">
        <v>6.6000000000000003E-2</v>
      </c>
      <c r="AH33" s="17">
        <v>6.6600000000000006E-2</v>
      </c>
      <c r="AI33" s="17">
        <v>6.4799999999999996E-2</v>
      </c>
      <c r="AJ33" s="17">
        <v>7.51E-2</v>
      </c>
      <c r="AK33" s="17">
        <v>7.7200000000000005E-2</v>
      </c>
      <c r="AL33" s="17">
        <v>7.9200000000000007E-2</v>
      </c>
      <c r="AM33" s="17">
        <v>7.9500000000000001E-2</v>
      </c>
      <c r="AN33" s="17">
        <v>8.5699999999999998E-2</v>
      </c>
      <c r="AO33" s="17">
        <v>8.72E-2</v>
      </c>
      <c r="AP33" s="17">
        <v>8.6599999999999996E-2</v>
      </c>
      <c r="AQ33" s="17">
        <v>8.7599999999999997E-2</v>
      </c>
      <c r="AR33" s="17">
        <v>9.8000000000000004E-2</v>
      </c>
      <c r="AS33" s="17"/>
      <c r="AT33" s="17"/>
      <c r="AU33" s="17"/>
      <c r="AV33" s="17"/>
      <c r="AW33" s="17"/>
      <c r="AX33" s="17"/>
      <c r="AY33" s="17"/>
      <c r="AZ33" s="17"/>
    </row>
    <row r="34" spans="1:52" x14ac:dyDescent="0.25">
      <c r="A34" s="15" t="s">
        <v>48</v>
      </c>
      <c r="B34" s="17">
        <v>5.0299999999999997E-2</v>
      </c>
      <c r="C34" s="17">
        <v>5.2600000000000001E-2</v>
      </c>
      <c r="D34" s="17">
        <v>5.16E-2</v>
      </c>
      <c r="E34" s="17">
        <v>5.2600000000000001E-2</v>
      </c>
      <c r="F34" s="17">
        <v>5.5399999999999998E-2</v>
      </c>
      <c r="G34" s="17">
        <v>6.08E-2</v>
      </c>
      <c r="H34" s="17">
        <v>5.8599999999999999E-2</v>
      </c>
      <c r="I34" s="17">
        <v>6.3100000000000003E-2</v>
      </c>
      <c r="J34" s="17">
        <v>6.6600000000000006E-2</v>
      </c>
      <c r="K34" s="17">
        <v>6.2199999999999998E-2</v>
      </c>
      <c r="L34" s="17">
        <v>6.0999999999999999E-2</v>
      </c>
      <c r="M34" s="17">
        <v>6.2700000000000006E-2</v>
      </c>
      <c r="N34" s="17">
        <v>6.3799999999999996E-2</v>
      </c>
      <c r="O34" s="17">
        <v>6.3600000000000004E-2</v>
      </c>
      <c r="P34" s="17">
        <v>6.2799999999999995E-2</v>
      </c>
      <c r="Q34" s="17">
        <v>5.8200000000000002E-2</v>
      </c>
      <c r="R34" s="17">
        <v>6.1199999999999997E-2</v>
      </c>
      <c r="S34" s="17">
        <v>6.2300000000000001E-2</v>
      </c>
      <c r="T34" s="17">
        <v>6.3E-2</v>
      </c>
      <c r="U34" s="17">
        <v>6.2E-2</v>
      </c>
      <c r="V34" s="17">
        <v>6.3700000000000007E-2</v>
      </c>
      <c r="W34" s="17">
        <v>6.2300000000000001E-2</v>
      </c>
      <c r="X34" s="17">
        <v>6.3799999999999996E-2</v>
      </c>
      <c r="Y34" s="17">
        <v>6.3E-2</v>
      </c>
      <c r="Z34" s="17">
        <v>6.2600000000000003E-2</v>
      </c>
      <c r="AA34" s="17">
        <v>6.6500000000000004E-2</v>
      </c>
      <c r="AB34" s="17">
        <v>6.4799999999999996E-2</v>
      </c>
      <c r="AC34" s="17">
        <v>6.3299999999999995E-2</v>
      </c>
      <c r="AD34" s="17">
        <v>6.1100000000000002E-2</v>
      </c>
      <c r="AE34" s="17">
        <v>5.9499999999999997E-2</v>
      </c>
      <c r="AF34" s="17">
        <v>5.8900000000000001E-2</v>
      </c>
      <c r="AG34" s="17">
        <v>6.0999999999999999E-2</v>
      </c>
      <c r="AH34" s="17">
        <v>6.1600000000000002E-2</v>
      </c>
      <c r="AI34" s="17">
        <v>5.9900000000000002E-2</v>
      </c>
      <c r="AJ34" s="17">
        <v>6.1499999999999999E-2</v>
      </c>
      <c r="AK34" s="17">
        <v>6.3200000000000006E-2</v>
      </c>
      <c r="AL34" s="17">
        <v>6.4899999999999999E-2</v>
      </c>
      <c r="AM34" s="17">
        <v>6.5100000000000005E-2</v>
      </c>
      <c r="AN34" s="17">
        <v>6.3100000000000003E-2</v>
      </c>
      <c r="AO34" s="17">
        <v>6.4199999999999993E-2</v>
      </c>
      <c r="AP34" s="17">
        <v>6.3700000000000007E-2</v>
      </c>
      <c r="AQ34" s="17">
        <v>6.4399999999999999E-2</v>
      </c>
      <c r="AR34" s="17">
        <v>6.5500000000000003E-2</v>
      </c>
      <c r="AS34" s="17"/>
      <c r="AT34" s="17"/>
      <c r="AU34" s="17"/>
      <c r="AV34" s="17"/>
      <c r="AW34" s="17"/>
      <c r="AX34" s="17"/>
      <c r="AY34" s="17"/>
      <c r="AZ34" s="17"/>
    </row>
    <row r="35" spans="1:52" x14ac:dyDescent="0.25">
      <c r="A35" s="15" t="s">
        <v>49</v>
      </c>
      <c r="B35" s="17">
        <v>7.7499999999999999E-2</v>
      </c>
      <c r="C35" s="17">
        <v>8.1000000000000003E-2</v>
      </c>
      <c r="D35" s="17">
        <v>7.9500000000000001E-2</v>
      </c>
      <c r="E35" s="17">
        <v>8.1000000000000003E-2</v>
      </c>
      <c r="F35" s="17">
        <v>8.5199999999999998E-2</v>
      </c>
      <c r="G35" s="17">
        <v>9.3600000000000003E-2</v>
      </c>
      <c r="H35" s="17">
        <v>9.0300000000000005E-2</v>
      </c>
      <c r="I35" s="17">
        <v>9.7100000000000006E-2</v>
      </c>
      <c r="J35" s="17">
        <v>0.10249999999999999</v>
      </c>
      <c r="K35" s="17">
        <v>9.5799999999999996E-2</v>
      </c>
      <c r="L35" s="17">
        <v>9.3899999999999997E-2</v>
      </c>
      <c r="M35" s="17">
        <v>9.6600000000000005E-2</v>
      </c>
      <c r="N35" s="17">
        <v>9.8199999999999996E-2</v>
      </c>
      <c r="O35" s="17">
        <v>9.7900000000000001E-2</v>
      </c>
      <c r="P35" s="17">
        <v>0.10199999999999999</v>
      </c>
      <c r="Q35" s="17">
        <v>9.4500000000000001E-2</v>
      </c>
      <c r="R35" s="17">
        <v>9.9400000000000002E-2</v>
      </c>
      <c r="S35" s="17">
        <v>0.1012</v>
      </c>
      <c r="T35" s="17">
        <v>0.1023</v>
      </c>
      <c r="U35" s="17">
        <v>0.10059999999999999</v>
      </c>
      <c r="V35" s="17">
        <v>0.10349999999999999</v>
      </c>
      <c r="W35" s="17">
        <v>0.1012</v>
      </c>
      <c r="X35" s="17">
        <v>0.1042</v>
      </c>
      <c r="Y35" s="17">
        <v>0.10299999999999999</v>
      </c>
      <c r="Z35" s="17">
        <v>0.1024</v>
      </c>
      <c r="AA35" s="17">
        <v>0.1087</v>
      </c>
      <c r="AB35" s="17">
        <v>0.106</v>
      </c>
      <c r="AC35" s="17">
        <v>0.10349999999999999</v>
      </c>
      <c r="AD35" s="17">
        <v>9.9900000000000003E-2</v>
      </c>
      <c r="AE35" s="17">
        <v>9.7199999999999995E-2</v>
      </c>
      <c r="AF35" s="17">
        <v>9.6600000000000005E-2</v>
      </c>
      <c r="AG35" s="17">
        <v>0.10009999999999999</v>
      </c>
      <c r="AH35" s="17">
        <v>0.1011</v>
      </c>
      <c r="AI35" s="17">
        <v>9.8299999999999998E-2</v>
      </c>
      <c r="AJ35" s="17">
        <v>0.1016</v>
      </c>
      <c r="AK35" s="17">
        <v>0.10440000000000001</v>
      </c>
      <c r="AL35" s="17">
        <v>0.1072</v>
      </c>
      <c r="AM35" s="17">
        <v>0.1076</v>
      </c>
      <c r="AN35" s="17">
        <v>0.1041</v>
      </c>
      <c r="AO35" s="17">
        <v>0.106</v>
      </c>
      <c r="AP35" s="17">
        <v>0.1052</v>
      </c>
      <c r="AQ35" s="17">
        <v>0.10639999999999999</v>
      </c>
      <c r="AR35" s="17">
        <v>0.1081</v>
      </c>
      <c r="AS35" s="17"/>
      <c r="AT35" s="17"/>
      <c r="AU35" s="17"/>
      <c r="AV35" s="17"/>
      <c r="AW35" s="17"/>
      <c r="AX35" s="17"/>
      <c r="AY35" s="17"/>
      <c r="AZ35" s="17"/>
    </row>
    <row r="36" spans="1:52" x14ac:dyDescent="0.25">
      <c r="A36" s="15" t="s">
        <v>50</v>
      </c>
      <c r="B36" s="17">
        <v>0.192</v>
      </c>
      <c r="C36" s="17">
        <v>0.192</v>
      </c>
      <c r="D36" s="17">
        <v>0.192</v>
      </c>
      <c r="E36" s="17">
        <v>0.192</v>
      </c>
      <c r="F36" s="17">
        <v>0.192</v>
      </c>
      <c r="G36" s="17">
        <v>0.215</v>
      </c>
      <c r="H36" s="17">
        <v>0.215</v>
      </c>
      <c r="I36" s="17">
        <v>0.215</v>
      </c>
      <c r="J36" s="17">
        <v>0.215</v>
      </c>
      <c r="K36" s="17">
        <v>0.215</v>
      </c>
      <c r="L36" s="17">
        <v>0.215</v>
      </c>
      <c r="M36" s="17">
        <v>0.215</v>
      </c>
      <c r="N36" s="17">
        <v>0.215</v>
      </c>
      <c r="O36" s="17">
        <v>0.215</v>
      </c>
      <c r="P36" s="17">
        <v>0.215</v>
      </c>
      <c r="Q36" s="17">
        <v>0.215</v>
      </c>
      <c r="R36" s="17">
        <v>0.215</v>
      </c>
      <c r="S36" s="17">
        <v>0.215</v>
      </c>
      <c r="T36" s="17">
        <v>0.215</v>
      </c>
      <c r="U36" s="17">
        <v>0.215</v>
      </c>
      <c r="V36" s="17">
        <v>0.215</v>
      </c>
      <c r="W36" s="17">
        <v>0.215</v>
      </c>
      <c r="X36" s="17">
        <v>0.215</v>
      </c>
      <c r="Y36" s="17">
        <v>0.215</v>
      </c>
      <c r="Z36" s="17">
        <v>0.215</v>
      </c>
      <c r="AA36" s="17">
        <v>0.23499999999999999</v>
      </c>
      <c r="AB36" s="17">
        <v>0.23499999999999999</v>
      </c>
      <c r="AC36" s="17">
        <v>0.23499999999999999</v>
      </c>
      <c r="AD36" s="17">
        <v>0.23499999999999999</v>
      </c>
      <c r="AE36" s="17">
        <v>0.26179999999999998</v>
      </c>
      <c r="AF36" s="17">
        <v>0.26179999999999998</v>
      </c>
      <c r="AG36" s="17">
        <v>0.26179999999999998</v>
      </c>
      <c r="AH36" s="17">
        <v>0.26179999999999998</v>
      </c>
      <c r="AI36" s="17">
        <v>0.28860000000000002</v>
      </c>
      <c r="AJ36" s="17">
        <v>0.28860000000000002</v>
      </c>
      <c r="AK36" s="17">
        <v>0.28860000000000002</v>
      </c>
      <c r="AL36" s="17">
        <v>0.28860000000000002</v>
      </c>
      <c r="AM36" s="17">
        <v>0.28860000000000002</v>
      </c>
      <c r="AN36" s="17">
        <v>0.1545</v>
      </c>
      <c r="AO36" s="17">
        <v>0.1545</v>
      </c>
      <c r="AP36" s="17">
        <v>0.1545</v>
      </c>
      <c r="AQ36" s="17">
        <v>0.1545</v>
      </c>
      <c r="AR36" s="17">
        <v>0.1545</v>
      </c>
      <c r="AS36" s="17"/>
      <c r="AT36" s="17"/>
      <c r="AU36" s="17"/>
      <c r="AV36" s="17"/>
      <c r="AW36" s="17"/>
      <c r="AX36" s="17"/>
      <c r="AY36" s="17"/>
      <c r="AZ36" s="17"/>
    </row>
    <row r="37" spans="1:52" x14ac:dyDescent="0.25">
      <c r="A37" s="15" t="s">
        <v>51</v>
      </c>
      <c r="B37" s="17">
        <v>0.1048</v>
      </c>
      <c r="C37" s="17">
        <v>0.1095</v>
      </c>
      <c r="D37" s="17">
        <v>0.1046</v>
      </c>
      <c r="E37" s="17">
        <v>0.1065</v>
      </c>
      <c r="F37" s="17">
        <v>0.1152</v>
      </c>
      <c r="G37" s="17">
        <v>0.12139999999999999</v>
      </c>
      <c r="H37" s="17">
        <v>0.1172</v>
      </c>
      <c r="I37" s="17">
        <v>0.126</v>
      </c>
      <c r="J37" s="17">
        <v>0.12939999999999999</v>
      </c>
      <c r="K37" s="17">
        <v>0.12089999999999999</v>
      </c>
      <c r="L37" s="17">
        <v>0.115</v>
      </c>
      <c r="M37" s="17">
        <v>0.11840000000000001</v>
      </c>
      <c r="N37" s="17">
        <v>0.12139999999999999</v>
      </c>
      <c r="O37" s="17">
        <v>0.121</v>
      </c>
      <c r="P37" s="17">
        <v>0.1196</v>
      </c>
      <c r="Q37" s="17">
        <v>0.1108</v>
      </c>
      <c r="R37" s="17">
        <v>0.1192</v>
      </c>
      <c r="S37" s="17">
        <v>0.12130000000000001</v>
      </c>
      <c r="T37" s="17">
        <v>0.1226</v>
      </c>
      <c r="U37" s="17">
        <v>0.1207</v>
      </c>
      <c r="V37" s="17">
        <v>0.128</v>
      </c>
      <c r="W37" s="17">
        <v>0.12509999999999999</v>
      </c>
      <c r="X37" s="17">
        <v>0.12809999999999999</v>
      </c>
      <c r="Y37" s="17">
        <v>0.12659999999999999</v>
      </c>
      <c r="Z37" s="17">
        <v>0.1255</v>
      </c>
      <c r="AA37" s="17">
        <v>0.1333</v>
      </c>
      <c r="AB37" s="17">
        <v>0.12989999999999999</v>
      </c>
      <c r="AC37" s="17">
        <v>0.12690000000000001</v>
      </c>
      <c r="AD37" s="17">
        <v>0.12239999999999999</v>
      </c>
      <c r="AE37" s="17">
        <v>0.1192</v>
      </c>
      <c r="AF37" s="17">
        <v>0.11799999999999999</v>
      </c>
      <c r="AG37" s="17">
        <v>0.12230000000000001</v>
      </c>
      <c r="AH37" s="17">
        <v>0.13159999999999999</v>
      </c>
      <c r="AI37" s="17">
        <v>0.12790000000000001</v>
      </c>
      <c r="AJ37" s="17">
        <v>0.13150000000000001</v>
      </c>
      <c r="AK37" s="17">
        <v>0.1351</v>
      </c>
      <c r="AL37" s="17">
        <v>0.1459</v>
      </c>
      <c r="AM37" s="17">
        <v>0.1464</v>
      </c>
      <c r="AN37" s="17">
        <v>0.14169999999999999</v>
      </c>
      <c r="AO37" s="17">
        <v>0.14430000000000001</v>
      </c>
      <c r="AP37" s="17">
        <v>0.1429</v>
      </c>
      <c r="AQ37" s="17">
        <v>0.14449999999999999</v>
      </c>
      <c r="AR37" s="17">
        <v>0.1467</v>
      </c>
      <c r="AS37" s="17"/>
      <c r="AT37" s="17"/>
      <c r="AU37" s="17"/>
      <c r="AV37" s="17"/>
      <c r="AW37" s="17"/>
      <c r="AX37" s="17"/>
      <c r="AY37" s="17"/>
      <c r="AZ37" s="17"/>
    </row>
    <row r="38" spans="1:52" x14ac:dyDescent="0.25">
      <c r="A38" s="15" t="s">
        <v>52</v>
      </c>
      <c r="B38" s="17">
        <v>6.4299999999999996E-2</v>
      </c>
      <c r="C38" s="17">
        <v>6.7199999999999996E-2</v>
      </c>
      <c r="D38" s="17">
        <v>6.6000000000000003E-2</v>
      </c>
      <c r="E38" s="17">
        <v>6.7199999999999996E-2</v>
      </c>
      <c r="F38" s="17">
        <v>7.0699999999999999E-2</v>
      </c>
      <c r="G38" s="17">
        <v>7.7600000000000002E-2</v>
      </c>
      <c r="H38" s="17">
        <v>7.4899999999999994E-2</v>
      </c>
      <c r="I38" s="17">
        <v>8.0600000000000005E-2</v>
      </c>
      <c r="J38" s="17">
        <v>8.5099999999999995E-2</v>
      </c>
      <c r="K38" s="17">
        <v>7.9399999999999998E-2</v>
      </c>
      <c r="L38" s="17">
        <v>7.7899999999999997E-2</v>
      </c>
      <c r="M38" s="17">
        <v>8.0100000000000005E-2</v>
      </c>
      <c r="N38" s="17">
        <v>8.14E-2</v>
      </c>
      <c r="O38" s="17">
        <v>8.1199999999999994E-2</v>
      </c>
      <c r="P38" s="17">
        <v>8.0299999999999996E-2</v>
      </c>
      <c r="Q38" s="17">
        <v>7.4399999999999994E-2</v>
      </c>
      <c r="R38" s="17">
        <v>7.8200000000000006E-2</v>
      </c>
      <c r="S38" s="17">
        <v>7.9600000000000004E-2</v>
      </c>
      <c r="T38" s="17">
        <v>8.0399999999999999E-2</v>
      </c>
      <c r="U38" s="17">
        <v>7.9100000000000004E-2</v>
      </c>
      <c r="V38" s="17">
        <v>8.14E-2</v>
      </c>
      <c r="W38" s="17">
        <v>7.9600000000000004E-2</v>
      </c>
      <c r="X38" s="17">
        <v>8.1500000000000003E-2</v>
      </c>
      <c r="Y38" s="17">
        <v>8.0500000000000002E-2</v>
      </c>
      <c r="Z38" s="17">
        <v>0.08</v>
      </c>
      <c r="AA38" s="17">
        <v>8.5000000000000006E-2</v>
      </c>
      <c r="AB38" s="17">
        <v>8.2799999999999999E-2</v>
      </c>
      <c r="AC38" s="17">
        <v>8.09E-2</v>
      </c>
      <c r="AD38" s="17">
        <v>7.8E-2</v>
      </c>
      <c r="AE38" s="17">
        <v>7.5899999999999995E-2</v>
      </c>
      <c r="AF38" s="17">
        <v>7.5200000000000003E-2</v>
      </c>
      <c r="AG38" s="17">
        <v>7.7899999999999997E-2</v>
      </c>
      <c r="AH38" s="17">
        <v>7.8700000000000006E-2</v>
      </c>
      <c r="AI38" s="17">
        <v>7.6499999999999999E-2</v>
      </c>
      <c r="AJ38" s="17">
        <v>7.8600000000000003E-2</v>
      </c>
      <c r="AK38" s="17">
        <v>8.0799999999999997E-2</v>
      </c>
      <c r="AL38" s="17">
        <v>8.2900000000000001E-2</v>
      </c>
      <c r="AM38" s="17">
        <v>8.3199999999999996E-2</v>
      </c>
      <c r="AN38" s="17">
        <v>8.0500000000000002E-2</v>
      </c>
      <c r="AO38" s="17">
        <v>8.2000000000000003E-2</v>
      </c>
      <c r="AP38" s="17">
        <v>8.14E-2</v>
      </c>
      <c r="AQ38" s="17">
        <v>8.2299999999999998E-2</v>
      </c>
      <c r="AR38" s="17">
        <v>8.3599999999999994E-2</v>
      </c>
      <c r="AS38" s="17"/>
      <c r="AT38" s="17"/>
      <c r="AU38" s="17"/>
      <c r="AV38" s="17"/>
      <c r="AW38" s="17"/>
      <c r="AX38" s="17"/>
      <c r="AY38" s="17"/>
      <c r="AZ38" s="17"/>
    </row>
    <row r="39" spans="1:52" x14ac:dyDescent="0.25">
      <c r="A39" s="15" t="s">
        <v>53</v>
      </c>
      <c r="B39" s="17">
        <v>7.3700000000000002E-2</v>
      </c>
      <c r="C39" s="17">
        <v>7.6999999999999999E-2</v>
      </c>
      <c r="D39" s="17">
        <v>7.5600000000000001E-2</v>
      </c>
      <c r="E39" s="17">
        <v>7.6999999999999999E-2</v>
      </c>
      <c r="F39" s="17">
        <v>7.8600000000000003E-2</v>
      </c>
      <c r="G39" s="17">
        <v>8.6300000000000002E-2</v>
      </c>
      <c r="H39" s="17">
        <v>8.5000000000000006E-2</v>
      </c>
      <c r="I39" s="17">
        <v>9.1399999999999995E-2</v>
      </c>
      <c r="J39" s="17">
        <v>9.9000000000000005E-2</v>
      </c>
      <c r="K39" s="17">
        <v>9.2499999999999999E-2</v>
      </c>
      <c r="L39" s="17">
        <v>8.7300000000000003E-2</v>
      </c>
      <c r="M39" s="17">
        <v>8.9899999999999994E-2</v>
      </c>
      <c r="N39" s="17">
        <v>9.6600000000000005E-2</v>
      </c>
      <c r="O39" s="17">
        <v>9.6299999999999997E-2</v>
      </c>
      <c r="P39" s="17">
        <v>9.4100000000000003E-2</v>
      </c>
      <c r="Q39" s="17">
        <v>8.72E-2</v>
      </c>
      <c r="R39" s="17">
        <v>9.64E-2</v>
      </c>
      <c r="S39" s="17">
        <v>9.8199999999999996E-2</v>
      </c>
      <c r="T39" s="17">
        <v>9.7900000000000001E-2</v>
      </c>
      <c r="U39" s="17">
        <v>9.6299999999999997E-2</v>
      </c>
      <c r="V39" s="17">
        <v>0.1047</v>
      </c>
      <c r="W39" s="17">
        <v>0.1024</v>
      </c>
      <c r="X39" s="17">
        <v>0.1052</v>
      </c>
      <c r="Y39" s="17">
        <v>0.10390000000000001</v>
      </c>
      <c r="Z39" s="17">
        <v>0.1018</v>
      </c>
      <c r="AA39" s="17">
        <v>0.1082</v>
      </c>
      <c r="AB39" s="17">
        <v>0.11940000000000001</v>
      </c>
      <c r="AC39" s="17">
        <v>0.1166</v>
      </c>
      <c r="AD39" s="17">
        <v>9.7299999999999998E-2</v>
      </c>
      <c r="AE39" s="17">
        <v>9.4700000000000006E-2</v>
      </c>
      <c r="AF39" s="17">
        <v>9.0499999999999997E-2</v>
      </c>
      <c r="AG39" s="17">
        <v>9.3799999999999994E-2</v>
      </c>
      <c r="AH39" s="17">
        <v>8.48E-2</v>
      </c>
      <c r="AI39" s="17">
        <v>8.2400000000000001E-2</v>
      </c>
      <c r="AJ39" s="17">
        <v>8.4699999999999998E-2</v>
      </c>
      <c r="AK39" s="17">
        <v>8.6999999999999994E-2</v>
      </c>
      <c r="AL39" s="17">
        <v>0.1045</v>
      </c>
      <c r="AM39" s="17">
        <v>0.1048</v>
      </c>
      <c r="AN39" s="17">
        <v>0.10150000000000001</v>
      </c>
      <c r="AO39" s="17">
        <v>0.1033</v>
      </c>
      <c r="AP39" s="17">
        <v>0.10299999999999999</v>
      </c>
      <c r="AQ39" s="17">
        <v>0.1041</v>
      </c>
      <c r="AR39" s="17">
        <v>0.1075</v>
      </c>
      <c r="AS39" s="17"/>
      <c r="AT39" s="17"/>
      <c r="AU39" s="17"/>
      <c r="AV39" s="17"/>
      <c r="AW39" s="17"/>
      <c r="AX39" s="17"/>
      <c r="AY39" s="17"/>
      <c r="AZ39" s="17"/>
    </row>
    <row r="40" spans="1:52" x14ac:dyDescent="0.25">
      <c r="A40" s="15" t="s">
        <v>54</v>
      </c>
      <c r="B40" s="17">
        <v>5.0299999999999997E-2</v>
      </c>
      <c r="C40" s="17">
        <v>5.2600000000000001E-2</v>
      </c>
      <c r="D40" s="17">
        <v>6.3700000000000007E-2</v>
      </c>
      <c r="E40" s="17">
        <v>6.4899999999999999E-2</v>
      </c>
      <c r="F40" s="17">
        <v>6.83E-2</v>
      </c>
      <c r="G40" s="17">
        <v>7.4899999999999994E-2</v>
      </c>
      <c r="H40" s="17">
        <v>7.2300000000000003E-2</v>
      </c>
      <c r="I40" s="17">
        <v>7.7799999999999994E-2</v>
      </c>
      <c r="J40" s="17">
        <v>8.2100000000000006E-2</v>
      </c>
      <c r="K40" s="17">
        <v>7.6700000000000004E-2</v>
      </c>
      <c r="L40" s="17">
        <v>7.5200000000000003E-2</v>
      </c>
      <c r="M40" s="17">
        <v>7.7399999999999997E-2</v>
      </c>
      <c r="N40" s="17">
        <v>7.8600000000000003E-2</v>
      </c>
      <c r="O40" s="17">
        <v>7.8399999999999997E-2</v>
      </c>
      <c r="P40" s="17">
        <v>7.7499999999999999E-2</v>
      </c>
      <c r="Q40" s="17">
        <v>7.1800000000000003E-2</v>
      </c>
      <c r="R40" s="17">
        <v>7.5499999999999998E-2</v>
      </c>
      <c r="S40" s="17">
        <v>7.6799999999999993E-2</v>
      </c>
      <c r="T40" s="17">
        <v>7.7700000000000005E-2</v>
      </c>
      <c r="U40" s="17">
        <v>7.6399999999999996E-2</v>
      </c>
      <c r="V40" s="17">
        <v>7.8600000000000003E-2</v>
      </c>
      <c r="W40" s="17">
        <v>7.6799999999999993E-2</v>
      </c>
      <c r="X40" s="17">
        <v>7.8600000000000003E-2</v>
      </c>
      <c r="Y40" s="17">
        <v>7.7700000000000005E-2</v>
      </c>
      <c r="Z40" s="17">
        <v>7.7200000000000005E-2</v>
      </c>
      <c r="AA40" s="17">
        <v>8.2000000000000003E-2</v>
      </c>
      <c r="AB40" s="17">
        <v>7.9899999999999999E-2</v>
      </c>
      <c r="AC40" s="17">
        <v>7.8100000000000003E-2</v>
      </c>
      <c r="AD40" s="17">
        <v>7.5300000000000006E-2</v>
      </c>
      <c r="AE40" s="17">
        <v>7.3300000000000004E-2</v>
      </c>
      <c r="AF40" s="17">
        <v>7.2599999999999998E-2</v>
      </c>
      <c r="AG40" s="17">
        <v>7.5200000000000003E-2</v>
      </c>
      <c r="AH40" s="17">
        <v>7.5999999999999998E-2</v>
      </c>
      <c r="AI40" s="17">
        <v>7.3800000000000004E-2</v>
      </c>
      <c r="AJ40" s="17">
        <v>7.5899999999999995E-2</v>
      </c>
      <c r="AK40" s="17">
        <v>7.8E-2</v>
      </c>
      <c r="AL40" s="17">
        <v>8.0100000000000005E-2</v>
      </c>
      <c r="AM40" s="17">
        <v>8.0299999999999996E-2</v>
      </c>
      <c r="AN40" s="17">
        <v>7.7799999999999994E-2</v>
      </c>
      <c r="AO40" s="17">
        <v>7.9100000000000004E-2</v>
      </c>
      <c r="AP40" s="17">
        <v>7.8600000000000003E-2</v>
      </c>
      <c r="AQ40" s="17">
        <v>7.9500000000000001E-2</v>
      </c>
      <c r="AR40" s="17">
        <v>8.0699999999999994E-2</v>
      </c>
      <c r="AS40" s="17"/>
      <c r="AT40" s="17"/>
      <c r="AU40" s="17"/>
      <c r="AV40" s="17"/>
      <c r="AW40" s="17"/>
      <c r="AX40" s="17"/>
      <c r="AY40" s="17"/>
      <c r="AZ40" s="17"/>
    </row>
    <row r="41" spans="1:52" x14ac:dyDescent="0.25">
      <c r="A41" s="15" t="s">
        <v>55</v>
      </c>
      <c r="B41" s="17">
        <v>4.8899999999999999E-2</v>
      </c>
      <c r="C41" s="17">
        <v>5.11E-2</v>
      </c>
      <c r="D41" s="17">
        <v>5.0099999999999999E-2</v>
      </c>
      <c r="E41" s="17">
        <v>5.0999999999999997E-2</v>
      </c>
      <c r="F41" s="17">
        <v>5.3699999999999998E-2</v>
      </c>
      <c r="G41" s="17">
        <v>5.8999999999999997E-2</v>
      </c>
      <c r="H41" s="17">
        <v>5.6899999999999999E-2</v>
      </c>
      <c r="I41" s="17">
        <v>6.1199999999999997E-2</v>
      </c>
      <c r="J41" s="17">
        <v>6.4600000000000005E-2</v>
      </c>
      <c r="K41" s="17">
        <v>6.0400000000000002E-2</v>
      </c>
      <c r="L41" s="17">
        <v>5.9200000000000003E-2</v>
      </c>
      <c r="M41" s="17">
        <v>6.0900000000000003E-2</v>
      </c>
      <c r="N41" s="17">
        <v>0.1182</v>
      </c>
      <c r="O41" s="17">
        <v>0.1178</v>
      </c>
      <c r="P41" s="17">
        <v>0.1542</v>
      </c>
      <c r="Q41" s="17">
        <v>0.1429</v>
      </c>
      <c r="R41" s="17">
        <v>0.1502</v>
      </c>
      <c r="S41" s="17">
        <v>0.15290000000000001</v>
      </c>
      <c r="T41" s="17">
        <v>0.1545</v>
      </c>
      <c r="U41" s="17">
        <v>0.1668</v>
      </c>
      <c r="V41" s="17">
        <v>0.17150000000000001</v>
      </c>
      <c r="W41" s="17">
        <v>0.16769999999999999</v>
      </c>
      <c r="X41" s="17">
        <v>0.1716</v>
      </c>
      <c r="Y41" s="17">
        <v>0.1696</v>
      </c>
      <c r="Z41" s="17">
        <v>0.1686</v>
      </c>
      <c r="AA41" s="17">
        <v>0.17899999999999999</v>
      </c>
      <c r="AB41" s="17">
        <v>0.17449999999999999</v>
      </c>
      <c r="AC41" s="17">
        <v>0.20269999999999999</v>
      </c>
      <c r="AD41" s="17">
        <v>0.1956</v>
      </c>
      <c r="AE41" s="17">
        <v>0.19040000000000001</v>
      </c>
      <c r="AF41" s="17">
        <v>0.1885</v>
      </c>
      <c r="AG41" s="17">
        <v>0.1673</v>
      </c>
      <c r="AH41" s="17">
        <v>0.16889999999999999</v>
      </c>
      <c r="AI41" s="17">
        <v>0.16420000000000001</v>
      </c>
      <c r="AJ41" s="17">
        <v>0.16869999999999999</v>
      </c>
      <c r="AK41" s="17">
        <v>0.1699</v>
      </c>
      <c r="AL41" s="17">
        <v>0.1744</v>
      </c>
      <c r="AM41" s="17">
        <v>0.17499999999999999</v>
      </c>
      <c r="AN41" s="17">
        <v>0.1694</v>
      </c>
      <c r="AO41" s="17">
        <v>0.1757</v>
      </c>
      <c r="AP41" s="17">
        <v>0.17449999999999999</v>
      </c>
      <c r="AQ41" s="17">
        <v>0.1764</v>
      </c>
      <c r="AR41" s="17">
        <v>0.1792</v>
      </c>
      <c r="AS41" s="17"/>
      <c r="AT41" s="17"/>
      <c r="AU41" s="17"/>
      <c r="AV41" s="17"/>
      <c r="AW41" s="17"/>
      <c r="AX41" s="17"/>
      <c r="AY41" s="17"/>
      <c r="AZ41" s="17"/>
    </row>
    <row r="42" spans="1:52" x14ac:dyDescent="0.25">
      <c r="A42" s="15" t="s">
        <v>160</v>
      </c>
      <c r="B42" s="17">
        <v>0.16500000000000001</v>
      </c>
      <c r="C42" s="17">
        <v>0.16500000000000001</v>
      </c>
      <c r="D42" s="17">
        <v>0.16500000000000001</v>
      </c>
      <c r="E42" s="17">
        <v>0.16500000000000001</v>
      </c>
      <c r="F42" s="17">
        <v>0.16500000000000001</v>
      </c>
      <c r="G42" s="17">
        <v>0.16500000000000001</v>
      </c>
      <c r="H42" s="17">
        <v>0.16500000000000001</v>
      </c>
      <c r="I42" s="17">
        <v>0.16500000000000001</v>
      </c>
      <c r="J42" s="17">
        <v>0.16500000000000001</v>
      </c>
      <c r="K42" s="17">
        <v>0.16500000000000001</v>
      </c>
      <c r="L42" s="17">
        <v>0.215</v>
      </c>
      <c r="M42" s="17">
        <v>0.215</v>
      </c>
      <c r="N42" s="17">
        <v>0.215</v>
      </c>
      <c r="O42" s="17">
        <v>0.215</v>
      </c>
      <c r="P42" s="17">
        <v>0.215</v>
      </c>
      <c r="Q42" s="17">
        <v>0.215</v>
      </c>
      <c r="R42" s="17">
        <v>0.215</v>
      </c>
      <c r="S42" s="17">
        <v>0.215</v>
      </c>
      <c r="T42" s="17">
        <v>0.215</v>
      </c>
      <c r="U42" s="17">
        <v>0.215</v>
      </c>
      <c r="V42" s="17">
        <v>0.21870000000000001</v>
      </c>
      <c r="W42" s="17">
        <v>0.21870000000000001</v>
      </c>
      <c r="X42" s="17">
        <v>0.21870000000000001</v>
      </c>
      <c r="Y42" s="17">
        <v>0.21870000000000001</v>
      </c>
      <c r="Z42" s="17">
        <v>0.21870000000000001</v>
      </c>
      <c r="AA42" s="17">
        <v>0.21870000000000001</v>
      </c>
      <c r="AB42" s="17">
        <v>0.21870000000000001</v>
      </c>
      <c r="AC42" s="17">
        <v>0.21870000000000001</v>
      </c>
      <c r="AD42" s="17">
        <v>0.2455</v>
      </c>
      <c r="AE42" s="17">
        <v>0.2455</v>
      </c>
      <c r="AF42" s="17">
        <v>0.27229999999999999</v>
      </c>
      <c r="AG42" s="17">
        <v>0.27229999999999999</v>
      </c>
      <c r="AH42" s="17">
        <v>0.27229999999999999</v>
      </c>
      <c r="AI42" s="17">
        <v>0.27229999999999999</v>
      </c>
      <c r="AJ42" s="17">
        <v>0.2291</v>
      </c>
      <c r="AK42" s="17">
        <v>0.2291</v>
      </c>
      <c r="AL42" s="17">
        <v>0.2291</v>
      </c>
      <c r="AM42" s="17">
        <v>0.2291</v>
      </c>
      <c r="AN42" s="17">
        <v>9.5000000000000001E-2</v>
      </c>
      <c r="AO42" s="17">
        <v>9.5000000000000001E-2</v>
      </c>
      <c r="AP42" s="17">
        <v>9.5000000000000001E-2</v>
      </c>
      <c r="AQ42" s="17">
        <v>9.5000000000000001E-2</v>
      </c>
      <c r="AR42" s="17">
        <v>9.5000000000000001E-2</v>
      </c>
      <c r="AS42" s="17"/>
      <c r="AT42" s="17"/>
      <c r="AU42" s="17"/>
      <c r="AV42" s="17"/>
      <c r="AW42" s="17"/>
      <c r="AX42" s="17"/>
      <c r="AY42" s="17"/>
      <c r="AZ42" s="17"/>
    </row>
    <row r="43" spans="1:52" x14ac:dyDescent="0.25">
      <c r="A43" s="15" t="s">
        <v>179</v>
      </c>
      <c r="B43" s="17"/>
      <c r="C43" s="17"/>
      <c r="D43" s="17"/>
      <c r="E43" s="17"/>
      <c r="F43" s="17"/>
      <c r="G43" s="17"/>
      <c r="H43" s="17"/>
      <c r="I43" s="17"/>
      <c r="J43" s="17"/>
      <c r="K43" s="17"/>
      <c r="L43" s="17"/>
      <c r="M43" s="17"/>
      <c r="N43" s="17"/>
      <c r="O43" s="17"/>
      <c r="P43" s="17"/>
      <c r="Q43" s="17">
        <v>0.215</v>
      </c>
      <c r="R43" s="17"/>
      <c r="S43" s="17"/>
      <c r="T43" s="17"/>
      <c r="U43" s="17"/>
      <c r="V43" s="17"/>
      <c r="W43" s="17"/>
      <c r="X43" s="17"/>
      <c r="Y43" s="17"/>
      <c r="Z43" s="17"/>
      <c r="AA43" s="17"/>
      <c r="AB43" s="17"/>
      <c r="AC43" s="17">
        <v>0.2455</v>
      </c>
      <c r="AD43" s="17"/>
      <c r="AE43" s="17"/>
      <c r="AF43" s="17"/>
      <c r="AG43" s="17"/>
      <c r="AH43" s="17"/>
      <c r="AI43" s="17">
        <v>0.29909999999999998</v>
      </c>
      <c r="AJ43" s="17"/>
      <c r="AK43" s="17"/>
      <c r="AL43" s="17"/>
      <c r="AM43" s="17"/>
      <c r="AN43" s="17"/>
      <c r="AO43" s="17"/>
      <c r="AP43" s="17"/>
      <c r="AQ43" s="17"/>
      <c r="AR43" s="17"/>
      <c r="AS43" s="17"/>
      <c r="AT43" s="17"/>
      <c r="AU43" s="17"/>
      <c r="AV43" s="17"/>
      <c r="AW43" s="17"/>
      <c r="AX43" s="17"/>
      <c r="AY43" s="17"/>
      <c r="AZ43" s="17"/>
    </row>
    <row r="44" spans="1:52" x14ac:dyDescent="0.25">
      <c r="A44" s="15" t="s">
        <v>181</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v>0.2291</v>
      </c>
      <c r="AJ44" s="17"/>
      <c r="AK44" s="17"/>
      <c r="AL44" s="17"/>
      <c r="AM44" s="17"/>
      <c r="AN44" s="17"/>
      <c r="AO44" s="17"/>
      <c r="AP44" s="17"/>
      <c r="AQ44" s="17"/>
      <c r="AR44" s="17"/>
      <c r="AS44" s="17"/>
      <c r="AT44" s="17"/>
      <c r="AU44" s="17"/>
      <c r="AV44" s="17"/>
      <c r="AW44" s="17"/>
      <c r="AX44" s="17"/>
      <c r="AY44" s="17"/>
      <c r="AZ44" s="17"/>
    </row>
    <row r="45" spans="1:52" x14ac:dyDescent="0.25">
      <c r="A45" s="15" t="s">
        <v>56</v>
      </c>
      <c r="B45" s="17">
        <v>5.8700000000000002E-2</v>
      </c>
      <c r="C45" s="17">
        <v>6.13E-2</v>
      </c>
      <c r="D45" s="17">
        <v>6.0199999999999997E-2</v>
      </c>
      <c r="E45" s="17">
        <v>6.13E-2</v>
      </c>
      <c r="F45" s="17">
        <v>6.4500000000000002E-2</v>
      </c>
      <c r="G45" s="17">
        <v>7.0800000000000002E-2</v>
      </c>
      <c r="H45" s="17">
        <v>6.8400000000000002E-2</v>
      </c>
      <c r="I45" s="17">
        <v>7.3499999999999996E-2</v>
      </c>
      <c r="J45" s="17">
        <v>7.7600000000000002E-2</v>
      </c>
      <c r="K45" s="17">
        <v>7.2499999999999995E-2</v>
      </c>
      <c r="L45" s="17">
        <v>7.1099999999999997E-2</v>
      </c>
      <c r="M45" s="17">
        <v>7.3200000000000001E-2</v>
      </c>
      <c r="N45" s="17">
        <v>7.4300000000000005E-2</v>
      </c>
      <c r="O45" s="17">
        <v>7.4099999999999999E-2</v>
      </c>
      <c r="P45" s="17">
        <v>7.3300000000000004E-2</v>
      </c>
      <c r="Q45" s="17">
        <v>6.7900000000000002E-2</v>
      </c>
      <c r="R45" s="17">
        <v>7.1400000000000005E-2</v>
      </c>
      <c r="S45" s="17">
        <v>7.2599999999999998E-2</v>
      </c>
      <c r="T45" s="17">
        <v>7.3400000000000007E-2</v>
      </c>
      <c r="U45" s="17">
        <v>7.22E-2</v>
      </c>
      <c r="V45" s="17">
        <v>7.4300000000000005E-2</v>
      </c>
      <c r="W45" s="17">
        <v>7.2599999999999998E-2</v>
      </c>
      <c r="X45" s="17">
        <v>7.4399999999999994E-2</v>
      </c>
      <c r="Y45" s="17">
        <v>7.3499999999999996E-2</v>
      </c>
      <c r="Z45" s="17">
        <v>7.2999999999999995E-2</v>
      </c>
      <c r="AA45" s="17">
        <v>7.7600000000000002E-2</v>
      </c>
      <c r="AB45" s="17">
        <v>7.5600000000000001E-2</v>
      </c>
      <c r="AC45" s="17">
        <v>7.3800000000000004E-2</v>
      </c>
      <c r="AD45" s="17">
        <v>7.1199999999999999E-2</v>
      </c>
      <c r="AE45" s="17">
        <v>6.93E-2</v>
      </c>
      <c r="AF45" s="17">
        <v>6.8699999999999997E-2</v>
      </c>
      <c r="AG45" s="17">
        <v>7.1099999999999997E-2</v>
      </c>
      <c r="AH45" s="17">
        <v>7.1800000000000003E-2</v>
      </c>
      <c r="AI45" s="17">
        <v>6.9800000000000001E-2</v>
      </c>
      <c r="AJ45" s="17">
        <v>7.17E-2</v>
      </c>
      <c r="AK45" s="17">
        <v>7.3700000000000002E-2</v>
      </c>
      <c r="AL45" s="17">
        <v>7.5700000000000003E-2</v>
      </c>
      <c r="AM45" s="17">
        <v>7.5999999999999998E-2</v>
      </c>
      <c r="AN45" s="17">
        <v>7.3499999999999996E-2</v>
      </c>
      <c r="AO45" s="17">
        <v>7.4800000000000005E-2</v>
      </c>
      <c r="AP45" s="17">
        <v>7.4300000000000005E-2</v>
      </c>
      <c r="AQ45" s="17">
        <v>7.51E-2</v>
      </c>
      <c r="AR45" s="17">
        <v>7.6300000000000007E-2</v>
      </c>
      <c r="AS45" s="17"/>
      <c r="AT45" s="17"/>
      <c r="AU45" s="17"/>
      <c r="AV45" s="17"/>
      <c r="AW45" s="17"/>
      <c r="AX45" s="17"/>
      <c r="AY45" s="17"/>
      <c r="AZ45" s="17"/>
    </row>
    <row r="46" spans="1:52" x14ac:dyDescent="0.25">
      <c r="A46" s="15" t="s">
        <v>57</v>
      </c>
      <c r="B46" s="17">
        <v>0.154</v>
      </c>
      <c r="C46" s="17">
        <v>0.154</v>
      </c>
      <c r="D46" s="17">
        <v>0.154</v>
      </c>
      <c r="E46" s="17">
        <v>0.154</v>
      </c>
      <c r="F46" s="17">
        <v>0.154</v>
      </c>
      <c r="G46" s="17">
        <v>0.154</v>
      </c>
      <c r="H46" s="17">
        <v>0.154</v>
      </c>
      <c r="I46" s="17">
        <v>0.154</v>
      </c>
      <c r="J46" s="17">
        <v>0.154</v>
      </c>
      <c r="K46" s="17">
        <v>0.154</v>
      </c>
      <c r="L46" s="17">
        <v>0.154</v>
      </c>
      <c r="M46" s="17">
        <v>0.154</v>
      </c>
      <c r="N46" s="17">
        <v>0.154</v>
      </c>
      <c r="O46" s="17">
        <v>0.154</v>
      </c>
      <c r="P46" s="17">
        <v>0.154</v>
      </c>
      <c r="Q46" s="17">
        <v>0.154</v>
      </c>
      <c r="R46" s="17">
        <v>0.154</v>
      </c>
      <c r="S46" s="17">
        <v>0.154</v>
      </c>
      <c r="T46" s="17">
        <v>0.154</v>
      </c>
      <c r="U46" s="17">
        <v>0.154</v>
      </c>
      <c r="V46" s="17">
        <v>0.154</v>
      </c>
      <c r="W46" s="17">
        <v>0.154</v>
      </c>
      <c r="X46" s="17">
        <v>0.154</v>
      </c>
      <c r="Y46" s="17">
        <v>0.154</v>
      </c>
      <c r="Z46" s="17">
        <v>0.154</v>
      </c>
      <c r="AA46" s="17">
        <v>0.154</v>
      </c>
      <c r="AB46" s="17">
        <v>0.154</v>
      </c>
      <c r="AC46" s="17">
        <v>0.154</v>
      </c>
      <c r="AD46" s="17">
        <v>0.154</v>
      </c>
      <c r="AE46" s="17">
        <v>0.154</v>
      </c>
      <c r="AF46" s="17">
        <v>0.154</v>
      </c>
      <c r="AG46" s="17">
        <v>0.154</v>
      </c>
      <c r="AH46" s="17">
        <v>0.154</v>
      </c>
      <c r="AI46" s="17">
        <v>0.154</v>
      </c>
      <c r="AJ46" s="17">
        <v>0.154</v>
      </c>
      <c r="AK46" s="17">
        <v>0.154</v>
      </c>
      <c r="AL46" s="17">
        <v>0.154</v>
      </c>
      <c r="AM46" s="17">
        <v>0.154</v>
      </c>
      <c r="AN46" s="17">
        <v>0.154</v>
      </c>
      <c r="AO46" s="17">
        <v>0.154</v>
      </c>
      <c r="AP46" s="17">
        <v>0.154</v>
      </c>
      <c r="AQ46" s="17">
        <v>0.154</v>
      </c>
      <c r="AR46" s="17">
        <v>0.154</v>
      </c>
      <c r="AS46" s="17"/>
      <c r="AT46" s="17"/>
      <c r="AU46" s="17"/>
      <c r="AV46" s="17"/>
      <c r="AW46" s="17"/>
      <c r="AX46" s="17"/>
      <c r="AY46" s="17"/>
      <c r="AZ46" s="17"/>
    </row>
    <row r="47" spans="1:52" x14ac:dyDescent="0.25">
      <c r="A47" s="15" t="s">
        <v>58</v>
      </c>
      <c r="B47" s="17">
        <v>7.5399999999999995E-2</v>
      </c>
      <c r="C47" s="17">
        <v>7.8799999999999995E-2</v>
      </c>
      <c r="D47" s="17">
        <v>7.7399999999999997E-2</v>
      </c>
      <c r="E47" s="17">
        <v>7.8799999999999995E-2</v>
      </c>
      <c r="F47" s="17">
        <v>8.2900000000000001E-2</v>
      </c>
      <c r="G47" s="17">
        <v>9.0999999999999998E-2</v>
      </c>
      <c r="H47" s="17">
        <v>8.7900000000000006E-2</v>
      </c>
      <c r="I47" s="17">
        <v>9.4500000000000001E-2</v>
      </c>
      <c r="J47" s="17">
        <v>9.9699999999999997E-2</v>
      </c>
      <c r="K47" s="17">
        <v>9.3200000000000005E-2</v>
      </c>
      <c r="L47" s="17">
        <v>9.1300000000000006E-2</v>
      </c>
      <c r="M47" s="17">
        <v>9.4E-2</v>
      </c>
      <c r="N47" s="17">
        <v>9.5500000000000002E-2</v>
      </c>
      <c r="O47" s="17">
        <v>9.5200000000000007E-2</v>
      </c>
      <c r="P47" s="17">
        <v>9.4100000000000003E-2</v>
      </c>
      <c r="Q47" s="17">
        <v>8.72E-2</v>
      </c>
      <c r="R47" s="17">
        <v>9.1700000000000004E-2</v>
      </c>
      <c r="S47" s="17">
        <v>9.3299999999999994E-2</v>
      </c>
      <c r="T47" s="17">
        <v>9.4299999999999995E-2</v>
      </c>
      <c r="U47" s="17">
        <v>9.2799999999999994E-2</v>
      </c>
      <c r="V47" s="17">
        <v>9.5500000000000002E-2</v>
      </c>
      <c r="W47" s="17">
        <v>9.3299999999999994E-2</v>
      </c>
      <c r="X47" s="17">
        <v>9.5500000000000002E-2</v>
      </c>
      <c r="Y47" s="17">
        <v>9.4399999999999998E-2</v>
      </c>
      <c r="Z47" s="17">
        <v>9.3799999999999994E-2</v>
      </c>
      <c r="AA47" s="17">
        <v>9.9599999999999994E-2</v>
      </c>
      <c r="AB47" s="17">
        <v>9.7100000000000006E-2</v>
      </c>
      <c r="AC47" s="17">
        <v>9.4799999999999995E-2</v>
      </c>
      <c r="AD47" s="17">
        <v>9.1499999999999998E-2</v>
      </c>
      <c r="AE47" s="17">
        <v>8.9099999999999999E-2</v>
      </c>
      <c r="AF47" s="17">
        <v>8.8200000000000001E-2</v>
      </c>
      <c r="AG47" s="17">
        <v>9.1399999999999995E-2</v>
      </c>
      <c r="AH47" s="17">
        <v>9.2299999999999993E-2</v>
      </c>
      <c r="AI47" s="17">
        <v>8.9700000000000002E-2</v>
      </c>
      <c r="AJ47" s="17">
        <v>9.2200000000000004E-2</v>
      </c>
      <c r="AK47" s="17">
        <v>9.4700000000000006E-2</v>
      </c>
      <c r="AL47" s="17">
        <v>9.7199999999999995E-2</v>
      </c>
      <c r="AM47" s="17">
        <v>9.7600000000000006E-2</v>
      </c>
      <c r="AN47" s="17">
        <v>9.4399999999999998E-2</v>
      </c>
      <c r="AO47" s="17">
        <v>9.6100000000000005E-2</v>
      </c>
      <c r="AP47" s="17">
        <v>9.5500000000000002E-2</v>
      </c>
      <c r="AQ47" s="17">
        <v>9.6500000000000002E-2</v>
      </c>
      <c r="AR47" s="17">
        <v>9.8000000000000004E-2</v>
      </c>
      <c r="AS47" s="17"/>
      <c r="AT47" s="17"/>
      <c r="AU47" s="17"/>
      <c r="AV47" s="17"/>
      <c r="AW47" s="17"/>
      <c r="AX47" s="17"/>
      <c r="AY47" s="17"/>
      <c r="AZ47" s="17"/>
    </row>
    <row r="48" spans="1:52" x14ac:dyDescent="0.25">
      <c r="A48" s="15" t="s">
        <v>59</v>
      </c>
      <c r="B48" s="17">
        <v>0.11360000000000001</v>
      </c>
      <c r="C48" s="17">
        <v>0.1187</v>
      </c>
      <c r="D48" s="17">
        <v>0.11650000000000001</v>
      </c>
      <c r="E48" s="17">
        <v>0.1187</v>
      </c>
      <c r="F48" s="17">
        <v>0.123</v>
      </c>
      <c r="G48" s="17">
        <v>0.13500000000000001</v>
      </c>
      <c r="H48" s="17">
        <v>0.13039999999999999</v>
      </c>
      <c r="I48" s="17">
        <v>0.14019999999999999</v>
      </c>
      <c r="J48" s="17">
        <v>0.14510000000000001</v>
      </c>
      <c r="K48" s="17">
        <v>0.13170000000000001</v>
      </c>
      <c r="L48" s="17">
        <v>0.12770000000000001</v>
      </c>
      <c r="M48" s="17">
        <v>0.1333</v>
      </c>
      <c r="N48" s="17">
        <v>0.13289999999999999</v>
      </c>
      <c r="O48" s="17">
        <v>0.1346</v>
      </c>
      <c r="P48" s="17">
        <v>0.1331</v>
      </c>
      <c r="Q48" s="17">
        <v>0.12230000000000001</v>
      </c>
      <c r="R48" s="17">
        <v>0.13289999999999999</v>
      </c>
      <c r="S48" s="17">
        <v>0.1353</v>
      </c>
      <c r="T48" s="17">
        <v>0.1368</v>
      </c>
      <c r="U48" s="17">
        <v>0.1346</v>
      </c>
      <c r="V48" s="17">
        <v>0.14130000000000001</v>
      </c>
      <c r="W48" s="17">
        <v>0.1381</v>
      </c>
      <c r="X48" s="17">
        <v>0.14130000000000001</v>
      </c>
      <c r="Y48" s="17">
        <v>0.13969999999999999</v>
      </c>
      <c r="Z48" s="17">
        <v>0.13789999999999999</v>
      </c>
      <c r="AA48" s="17">
        <v>0.14649999999999999</v>
      </c>
      <c r="AB48" s="17">
        <v>0.14119999999999999</v>
      </c>
      <c r="AC48" s="17">
        <v>0.13750000000000001</v>
      </c>
      <c r="AD48" s="17">
        <v>0.12939999999999999</v>
      </c>
      <c r="AE48" s="17">
        <v>0.1275</v>
      </c>
      <c r="AF48" s="17">
        <v>0.12690000000000001</v>
      </c>
      <c r="AG48" s="17">
        <v>0.13150000000000001</v>
      </c>
      <c r="AH48" s="17">
        <v>0.13519999999999999</v>
      </c>
      <c r="AI48" s="17">
        <v>0.13150000000000001</v>
      </c>
      <c r="AJ48" s="17">
        <v>0.1351</v>
      </c>
      <c r="AK48" s="17">
        <v>0.1389</v>
      </c>
      <c r="AL48" s="17">
        <v>0.13819999999999999</v>
      </c>
      <c r="AM48" s="17">
        <v>0.1459</v>
      </c>
      <c r="AN48" s="17">
        <v>0.14119999999999999</v>
      </c>
      <c r="AO48" s="17">
        <v>0.14369999999999999</v>
      </c>
      <c r="AP48" s="17">
        <v>0.1399</v>
      </c>
      <c r="AQ48" s="17">
        <v>0.14149999999999999</v>
      </c>
      <c r="AR48" s="17">
        <v>0.14369999999999999</v>
      </c>
      <c r="AS48" s="17"/>
      <c r="AT48" s="17"/>
      <c r="AU48" s="17"/>
      <c r="AV48" s="17"/>
      <c r="AW48" s="17"/>
      <c r="AX48" s="17"/>
      <c r="AY48" s="17"/>
      <c r="AZ48" s="17"/>
    </row>
    <row r="49" spans="1:52" x14ac:dyDescent="0.25">
      <c r="A49" s="15" t="s">
        <v>60</v>
      </c>
      <c r="B49" s="17">
        <v>7.8299999999999995E-2</v>
      </c>
      <c r="C49" s="17">
        <v>8.1799999999999998E-2</v>
      </c>
      <c r="D49" s="17">
        <v>8.0299999999999996E-2</v>
      </c>
      <c r="E49" s="17">
        <v>8.1799999999999998E-2</v>
      </c>
      <c r="F49" s="17">
        <v>8.6099999999999996E-2</v>
      </c>
      <c r="G49" s="17">
        <v>9.4399999999999998E-2</v>
      </c>
      <c r="H49" s="17">
        <v>9.1200000000000003E-2</v>
      </c>
      <c r="I49" s="17">
        <v>9.8000000000000004E-2</v>
      </c>
      <c r="J49" s="17">
        <v>0.10349999999999999</v>
      </c>
      <c r="K49" s="17">
        <v>9.6699999999999994E-2</v>
      </c>
      <c r="L49" s="17">
        <v>9.4799999999999995E-2</v>
      </c>
      <c r="M49" s="17">
        <v>9.7500000000000003E-2</v>
      </c>
      <c r="N49" s="17">
        <v>9.9099999999999994E-2</v>
      </c>
      <c r="O49" s="17">
        <v>9.8799999999999999E-2</v>
      </c>
      <c r="P49" s="17">
        <v>9.7699999999999995E-2</v>
      </c>
      <c r="Q49" s="17">
        <v>9.0499999999999997E-2</v>
      </c>
      <c r="R49" s="17">
        <v>9.5100000000000004E-2</v>
      </c>
      <c r="S49" s="17">
        <v>9.69E-2</v>
      </c>
      <c r="T49" s="17">
        <v>9.7900000000000001E-2</v>
      </c>
      <c r="U49" s="17">
        <v>9.6299999999999997E-2</v>
      </c>
      <c r="V49" s="17">
        <v>9.9099999999999994E-2</v>
      </c>
      <c r="W49" s="17">
        <v>9.69E-2</v>
      </c>
      <c r="X49" s="17">
        <v>0.16639999999999999</v>
      </c>
      <c r="Y49" s="17">
        <v>0.16439999999999999</v>
      </c>
      <c r="Z49" s="17">
        <v>0.16339999999999999</v>
      </c>
      <c r="AA49" s="17">
        <v>0.1736</v>
      </c>
      <c r="AB49" s="17">
        <v>0.1691</v>
      </c>
      <c r="AC49" s="17">
        <v>0.16520000000000001</v>
      </c>
      <c r="AD49" s="17">
        <v>0.15939999999999999</v>
      </c>
      <c r="AE49" s="17">
        <v>0.15509999999999999</v>
      </c>
      <c r="AF49" s="17">
        <v>0.15359999999999999</v>
      </c>
      <c r="AG49" s="17">
        <v>0.15920000000000001</v>
      </c>
      <c r="AH49" s="17">
        <v>0.16070000000000001</v>
      </c>
      <c r="AI49" s="17">
        <v>0.15620000000000001</v>
      </c>
      <c r="AJ49" s="17">
        <v>0.1605</v>
      </c>
      <c r="AK49" s="17">
        <v>0.16500000000000001</v>
      </c>
      <c r="AL49" s="17">
        <v>0.1694</v>
      </c>
      <c r="AM49" s="17">
        <v>0.17</v>
      </c>
      <c r="AN49" s="17">
        <v>0.16450000000000001</v>
      </c>
      <c r="AO49" s="17">
        <v>0.16750000000000001</v>
      </c>
      <c r="AP49" s="17">
        <v>0.1663</v>
      </c>
      <c r="AQ49" s="17">
        <v>0.16819999999999999</v>
      </c>
      <c r="AR49" s="17">
        <v>0.17080000000000001</v>
      </c>
      <c r="AS49" s="17"/>
      <c r="AT49" s="17"/>
      <c r="AU49" s="17"/>
      <c r="AV49" s="17"/>
      <c r="AW49" s="17"/>
      <c r="AX49" s="17"/>
      <c r="AY49" s="17"/>
      <c r="AZ49" s="17"/>
    </row>
    <row r="50" spans="1:52" x14ac:dyDescent="0.25">
      <c r="A50" s="15" t="s">
        <v>61</v>
      </c>
      <c r="B50" s="17">
        <v>3.6299999999999999E-2</v>
      </c>
      <c r="C50" s="17">
        <v>3.7900000000000003E-2</v>
      </c>
      <c r="D50" s="17">
        <v>3.7199999999999997E-2</v>
      </c>
      <c r="E50" s="17">
        <v>3.7900000000000003E-2</v>
      </c>
      <c r="F50" s="17">
        <v>3.9899999999999998E-2</v>
      </c>
      <c r="G50" s="17">
        <v>4.3799999999999999E-2</v>
      </c>
      <c r="H50" s="17">
        <v>4.2299999999999997E-2</v>
      </c>
      <c r="I50" s="17">
        <v>4.5400000000000003E-2</v>
      </c>
      <c r="J50" s="17">
        <v>4.8000000000000001E-2</v>
      </c>
      <c r="K50" s="17">
        <v>4.48E-2</v>
      </c>
      <c r="L50" s="17">
        <v>4.3900000000000002E-2</v>
      </c>
      <c r="M50" s="17">
        <v>4.5199999999999997E-2</v>
      </c>
      <c r="N50" s="17">
        <v>4.5900000000000003E-2</v>
      </c>
      <c r="O50" s="17">
        <v>4.58E-2</v>
      </c>
      <c r="P50" s="17">
        <v>4.53E-2</v>
      </c>
      <c r="Q50" s="17">
        <v>4.2000000000000003E-2</v>
      </c>
      <c r="R50" s="17">
        <v>4.41E-2</v>
      </c>
      <c r="S50" s="17">
        <v>4.4900000000000002E-2</v>
      </c>
      <c r="T50" s="17">
        <v>6.6400000000000001E-2</v>
      </c>
      <c r="U50" s="17">
        <v>6.5299999999999997E-2</v>
      </c>
      <c r="V50" s="17">
        <v>6.7199999999999996E-2</v>
      </c>
      <c r="W50" s="17">
        <v>6.5699999999999995E-2</v>
      </c>
      <c r="X50" s="17">
        <v>6.7299999999999999E-2</v>
      </c>
      <c r="Y50" s="17">
        <v>6.6500000000000004E-2</v>
      </c>
      <c r="Z50" s="17">
        <v>6.6100000000000006E-2</v>
      </c>
      <c r="AA50" s="17">
        <v>7.0199999999999999E-2</v>
      </c>
      <c r="AB50" s="17">
        <v>6.8400000000000002E-2</v>
      </c>
      <c r="AC50" s="17">
        <v>6.6799999999999998E-2</v>
      </c>
      <c r="AD50" s="17">
        <v>6.4399999999999999E-2</v>
      </c>
      <c r="AE50" s="17">
        <v>6.2700000000000006E-2</v>
      </c>
      <c r="AF50" s="17">
        <v>6.2100000000000002E-2</v>
      </c>
      <c r="AG50" s="17">
        <v>6.4299999999999996E-2</v>
      </c>
      <c r="AH50" s="17">
        <v>6.5000000000000002E-2</v>
      </c>
      <c r="AI50" s="17">
        <v>6.3200000000000006E-2</v>
      </c>
      <c r="AJ50" s="17">
        <v>6.4899999999999999E-2</v>
      </c>
      <c r="AK50" s="17">
        <v>6.6699999999999995E-2</v>
      </c>
      <c r="AL50" s="17">
        <v>6.8500000000000005E-2</v>
      </c>
      <c r="AM50" s="17">
        <v>6.8699999999999997E-2</v>
      </c>
      <c r="AN50" s="17">
        <v>6.6500000000000004E-2</v>
      </c>
      <c r="AO50" s="17">
        <v>6.7699999999999996E-2</v>
      </c>
      <c r="AP50" s="17">
        <v>6.7199999999999996E-2</v>
      </c>
      <c r="AQ50" s="17">
        <v>6.8000000000000005E-2</v>
      </c>
      <c r="AR50" s="17">
        <v>6.9000000000000006E-2</v>
      </c>
      <c r="AS50" s="17"/>
      <c r="AT50" s="17"/>
      <c r="AU50" s="17"/>
      <c r="AV50" s="17"/>
      <c r="AW50" s="17"/>
      <c r="AX50" s="17"/>
      <c r="AY50" s="17"/>
      <c r="AZ50" s="17"/>
    </row>
    <row r="51" spans="1:52" x14ac:dyDescent="0.25">
      <c r="A51" s="15" t="s">
        <v>62</v>
      </c>
      <c r="B51" s="17">
        <v>0.14299999999999999</v>
      </c>
      <c r="C51" s="17">
        <v>0.14299999999999999</v>
      </c>
      <c r="D51" s="17">
        <v>0.14299999999999999</v>
      </c>
      <c r="E51" s="17">
        <v>0.14299999999999999</v>
      </c>
      <c r="F51" s="17">
        <v>0.14299999999999999</v>
      </c>
      <c r="G51" s="17">
        <v>0.14299999999999999</v>
      </c>
      <c r="H51" s="17">
        <v>0.14299999999999999</v>
      </c>
      <c r="I51" s="17">
        <v>0.14299999999999999</v>
      </c>
      <c r="J51" s="17">
        <v>0.14299999999999999</v>
      </c>
      <c r="K51" s="17">
        <v>0.14299999999999999</v>
      </c>
      <c r="L51" s="17">
        <v>0.14299999999999999</v>
      </c>
      <c r="M51" s="17">
        <v>0.14299999999999999</v>
      </c>
      <c r="N51" s="17">
        <v>0.14299999999999999</v>
      </c>
      <c r="O51" s="17">
        <v>0.14299999999999999</v>
      </c>
      <c r="P51" s="17">
        <v>0.14299999999999999</v>
      </c>
      <c r="Q51" s="17">
        <v>0.14299999999999999</v>
      </c>
      <c r="R51" s="17">
        <v>0.14299999999999999</v>
      </c>
      <c r="S51" s="17">
        <v>0.14299999999999999</v>
      </c>
      <c r="T51" s="17">
        <v>0.14299999999999999</v>
      </c>
      <c r="U51" s="17">
        <v>0.14299999999999999</v>
      </c>
      <c r="V51" s="17">
        <v>0.14299999999999999</v>
      </c>
      <c r="W51" s="17">
        <v>0.14299999999999999</v>
      </c>
      <c r="X51" s="17">
        <v>0.14299999999999999</v>
      </c>
      <c r="Y51" s="17">
        <v>0.14299999999999999</v>
      </c>
      <c r="Z51" s="17">
        <v>0.14299999999999999</v>
      </c>
      <c r="AA51" s="17">
        <v>0.14299999999999999</v>
      </c>
      <c r="AB51" s="17">
        <v>0.14299999999999999</v>
      </c>
      <c r="AC51" s="17">
        <v>0.14299999999999999</v>
      </c>
      <c r="AD51" s="17">
        <v>0.14299999999999999</v>
      </c>
      <c r="AE51" s="17">
        <v>0.14299999999999999</v>
      </c>
      <c r="AF51" s="17">
        <v>0.14299999999999999</v>
      </c>
      <c r="AG51" s="17">
        <v>0.14299999999999999</v>
      </c>
      <c r="AH51" s="17">
        <v>0.14299999999999999</v>
      </c>
      <c r="AI51" s="17">
        <v>0.14299999999999999</v>
      </c>
      <c r="AJ51" s="17">
        <v>0.09</v>
      </c>
      <c r="AK51" s="17">
        <v>0.09</v>
      </c>
      <c r="AL51" s="17">
        <v>0.09</v>
      </c>
      <c r="AM51" s="17">
        <v>0.09</v>
      </c>
      <c r="AN51" s="17">
        <v>0.09</v>
      </c>
      <c r="AO51" s="17">
        <v>0.09</v>
      </c>
      <c r="AP51" s="17">
        <v>0.09</v>
      </c>
      <c r="AQ51" s="17">
        <v>0.09</v>
      </c>
      <c r="AR51" s="17">
        <v>0.09</v>
      </c>
      <c r="AS51" s="17"/>
      <c r="AT51" s="17"/>
      <c r="AU51" s="17"/>
      <c r="AV51" s="17"/>
      <c r="AW51" s="17"/>
      <c r="AX51" s="17"/>
      <c r="AY51" s="17"/>
      <c r="AZ51" s="17"/>
    </row>
    <row r="52" spans="1:52" x14ac:dyDescent="0.25">
      <c r="A52" s="15" t="s">
        <v>63</v>
      </c>
      <c r="B52" s="17">
        <v>0</v>
      </c>
      <c r="C52" s="17">
        <v>0</v>
      </c>
      <c r="D52" s="17">
        <v>0</v>
      </c>
      <c r="E52" s="17">
        <v>0</v>
      </c>
      <c r="F52" s="17">
        <v>0</v>
      </c>
      <c r="G52" s="17">
        <v>0</v>
      </c>
      <c r="H52" s="17">
        <v>0</v>
      </c>
      <c r="I52" s="17">
        <v>0</v>
      </c>
      <c r="J52" s="17">
        <v>0</v>
      </c>
      <c r="K52" s="17">
        <v>0</v>
      </c>
      <c r="L52" s="17">
        <v>0</v>
      </c>
      <c r="M52" s="17">
        <v>0</v>
      </c>
      <c r="N52" s="17">
        <v>0</v>
      </c>
      <c r="O52" s="17">
        <v>0</v>
      </c>
      <c r="P52" s="17">
        <v>0</v>
      </c>
      <c r="Q52" s="17">
        <v>0</v>
      </c>
      <c r="R52" s="17">
        <v>0</v>
      </c>
      <c r="S52" s="17">
        <v>0</v>
      </c>
      <c r="T52" s="17">
        <v>0</v>
      </c>
      <c r="U52" s="17">
        <v>0</v>
      </c>
      <c r="V52" s="17">
        <v>0</v>
      </c>
      <c r="W52" s="17">
        <v>0</v>
      </c>
      <c r="X52" s="17">
        <v>0</v>
      </c>
      <c r="Y52" s="17">
        <v>0</v>
      </c>
      <c r="Z52" s="17">
        <v>0</v>
      </c>
      <c r="AA52" s="17">
        <v>0</v>
      </c>
      <c r="AB52" s="17">
        <v>0</v>
      </c>
      <c r="AC52" s="17">
        <v>0</v>
      </c>
      <c r="AD52" s="17">
        <v>0</v>
      </c>
      <c r="AE52" s="17">
        <v>0</v>
      </c>
      <c r="AF52" s="17">
        <v>0</v>
      </c>
      <c r="AG52" s="17">
        <v>0</v>
      </c>
      <c r="AH52" s="17">
        <v>0</v>
      </c>
      <c r="AI52" s="17">
        <v>0</v>
      </c>
      <c r="AJ52" s="17">
        <v>0</v>
      </c>
      <c r="AK52" s="17">
        <v>0</v>
      </c>
      <c r="AL52" s="17">
        <v>0</v>
      </c>
      <c r="AM52" s="17">
        <v>0</v>
      </c>
      <c r="AN52" s="17">
        <v>0</v>
      </c>
      <c r="AO52" s="17">
        <v>0</v>
      </c>
      <c r="AP52" s="17">
        <v>0</v>
      </c>
      <c r="AQ52" s="17">
        <v>0</v>
      </c>
      <c r="AR52" s="17">
        <v>0</v>
      </c>
      <c r="AS52" s="17"/>
      <c r="AT52" s="17"/>
      <c r="AU52" s="17"/>
      <c r="AV52" s="17"/>
      <c r="AW52" s="17"/>
      <c r="AX52" s="17"/>
      <c r="AY52" s="17"/>
      <c r="AZ52" s="17"/>
    </row>
    <row r="53" spans="1:52" x14ac:dyDescent="0.25">
      <c r="A53" s="15" t="s">
        <v>64</v>
      </c>
      <c r="B53" s="17">
        <v>0.14249999999999999</v>
      </c>
      <c r="C53" s="17">
        <v>0.1489</v>
      </c>
      <c r="D53" s="17">
        <v>0.14610000000000001</v>
      </c>
      <c r="E53" s="17">
        <v>0.14879999999999999</v>
      </c>
      <c r="F53" s="17">
        <v>0.19719999999999999</v>
      </c>
      <c r="G53" s="17">
        <v>0.2165</v>
      </c>
      <c r="H53" s="17">
        <v>0.20899999999999999</v>
      </c>
      <c r="I53" s="17">
        <v>0.22470000000000001</v>
      </c>
      <c r="J53" s="17">
        <v>0.2366</v>
      </c>
      <c r="K53" s="17">
        <v>0.221</v>
      </c>
      <c r="L53" s="17">
        <v>0.21659999999999999</v>
      </c>
      <c r="M53" s="17">
        <v>0.22289999999999999</v>
      </c>
      <c r="N53" s="17">
        <v>0.26440000000000002</v>
      </c>
      <c r="O53" s="17">
        <v>0.26369999999999999</v>
      </c>
      <c r="P53" s="17">
        <v>0.2606</v>
      </c>
      <c r="Q53" s="17">
        <v>0.2414</v>
      </c>
      <c r="R53" s="17">
        <v>0.25169999999999998</v>
      </c>
      <c r="S53" s="17">
        <v>0.25629999999999997</v>
      </c>
      <c r="T53" s="17">
        <v>0.25900000000000001</v>
      </c>
      <c r="U53" s="17">
        <v>0.25490000000000002</v>
      </c>
      <c r="V53" s="17">
        <v>0.26219999999999999</v>
      </c>
      <c r="W53" s="17">
        <v>0.25629999999999997</v>
      </c>
      <c r="X53" s="17">
        <v>0.26229999999999998</v>
      </c>
      <c r="Y53" s="17">
        <v>0.25919999999999999</v>
      </c>
      <c r="Z53" s="17">
        <v>0.2576</v>
      </c>
      <c r="AA53" s="17">
        <v>0.27360000000000001</v>
      </c>
      <c r="AB53" s="17">
        <v>0.2666</v>
      </c>
      <c r="AC53" s="17">
        <v>0.26040000000000002</v>
      </c>
      <c r="AD53" s="17">
        <v>0.25130000000000002</v>
      </c>
      <c r="AE53" s="17">
        <v>0.24460000000000001</v>
      </c>
      <c r="AF53" s="17">
        <v>0.2422</v>
      </c>
      <c r="AG53" s="17">
        <v>0.251</v>
      </c>
      <c r="AH53" s="17">
        <v>0.25340000000000001</v>
      </c>
      <c r="AI53" s="17">
        <v>0.24629999999999999</v>
      </c>
      <c r="AJ53" s="17">
        <v>0.25309999999999999</v>
      </c>
      <c r="AK53" s="17">
        <v>0.26019999999999999</v>
      </c>
      <c r="AL53" s="17">
        <v>0.28289999999999998</v>
      </c>
      <c r="AM53" s="17">
        <v>0.2838</v>
      </c>
      <c r="AN53" s="17">
        <v>0.2747</v>
      </c>
      <c r="AO53" s="17">
        <v>0.27960000000000002</v>
      </c>
      <c r="AP53" s="17">
        <v>0.26219999999999999</v>
      </c>
      <c r="AQ53" s="17">
        <v>0.2651</v>
      </c>
      <c r="AR53" s="17">
        <v>0.26929999999999998</v>
      </c>
      <c r="AS53" s="17"/>
      <c r="AT53" s="17"/>
      <c r="AU53" s="17"/>
      <c r="AV53" s="17"/>
      <c r="AW53" s="17"/>
      <c r="AX53" s="17"/>
      <c r="AY53" s="17"/>
      <c r="AZ53" s="17"/>
    </row>
    <row r="54" spans="1:52" x14ac:dyDescent="0.25">
      <c r="A54" s="15" t="s">
        <v>178</v>
      </c>
      <c r="B54" s="17">
        <v>0.20200000000000001</v>
      </c>
      <c r="C54" s="17">
        <v>0.20200000000000001</v>
      </c>
      <c r="D54" s="17">
        <v>0.20200000000000001</v>
      </c>
      <c r="E54" s="17">
        <v>0.20200000000000001</v>
      </c>
      <c r="F54" s="17">
        <v>0.20200000000000001</v>
      </c>
      <c r="G54" s="17">
        <v>0.20200000000000001</v>
      </c>
      <c r="H54" s="17">
        <v>0.20200000000000001</v>
      </c>
      <c r="I54" s="17">
        <v>0.20200000000000001</v>
      </c>
      <c r="J54" s="17">
        <v>0.20200000000000001</v>
      </c>
      <c r="K54" s="17">
        <v>0.20200000000000001</v>
      </c>
      <c r="L54" s="17">
        <v>0.20200000000000001</v>
      </c>
      <c r="M54" s="17">
        <v>0.20200000000000001</v>
      </c>
      <c r="N54" s="17">
        <v>0.20200000000000001</v>
      </c>
      <c r="O54" s="17">
        <v>0.20200000000000001</v>
      </c>
      <c r="P54" s="17">
        <v>0.20200000000000001</v>
      </c>
      <c r="Q54" s="17">
        <v>0.20200000000000001</v>
      </c>
      <c r="R54" s="17">
        <v>0.20200000000000001</v>
      </c>
      <c r="S54" s="17">
        <v>0.20200000000000001</v>
      </c>
      <c r="T54" s="17">
        <v>0.20200000000000001</v>
      </c>
      <c r="U54" s="17">
        <v>0.20200000000000001</v>
      </c>
      <c r="V54" s="17">
        <v>0.1583</v>
      </c>
      <c r="W54" s="17">
        <v>0.21199999999999999</v>
      </c>
      <c r="X54" s="17">
        <v>0.21199999999999999</v>
      </c>
      <c r="Y54" s="17">
        <v>0.21199999999999999</v>
      </c>
      <c r="Z54" s="17">
        <v>0.19520000000000001</v>
      </c>
      <c r="AA54" s="17">
        <v>0.222</v>
      </c>
      <c r="AB54" s="17">
        <v>0.222</v>
      </c>
      <c r="AC54" s="17">
        <v>0.222</v>
      </c>
      <c r="AD54" s="17">
        <v>0.222</v>
      </c>
      <c r="AE54" s="17">
        <v>0.222</v>
      </c>
      <c r="AF54" s="17">
        <v>0.222</v>
      </c>
      <c r="AG54" s="17">
        <v>0.222</v>
      </c>
      <c r="AH54" s="17">
        <v>0.222</v>
      </c>
      <c r="AI54" s="17">
        <v>0.222</v>
      </c>
      <c r="AJ54" s="17">
        <v>0.27560000000000001</v>
      </c>
      <c r="AK54" s="17">
        <v>0.27560000000000001</v>
      </c>
      <c r="AL54" s="17">
        <v>0.27560000000000001</v>
      </c>
      <c r="AM54" s="17">
        <v>0.27560000000000001</v>
      </c>
      <c r="AN54" s="17">
        <v>0.14149999999999999</v>
      </c>
      <c r="AO54" s="17">
        <v>0.14149999999999999</v>
      </c>
      <c r="AP54" s="17">
        <v>0.14149999999999999</v>
      </c>
      <c r="AQ54" s="17">
        <v>0.14149999999999999</v>
      </c>
      <c r="AR54" s="17">
        <v>0.14149999999999999</v>
      </c>
      <c r="AS54" s="17"/>
      <c r="AT54" s="17"/>
      <c r="AU54" s="17"/>
      <c r="AV54" s="17"/>
      <c r="AW54" s="17"/>
      <c r="AX54" s="17"/>
      <c r="AY54" s="17"/>
      <c r="AZ54" s="17"/>
    </row>
    <row r="55" spans="1:52" x14ac:dyDescent="0.25">
      <c r="A55" s="15" t="s">
        <v>180</v>
      </c>
      <c r="B55" s="17">
        <v>0.20200000000000001</v>
      </c>
      <c r="C55" s="17">
        <v>0.20200000000000001</v>
      </c>
      <c r="D55" s="17">
        <v>0.20200000000000001</v>
      </c>
      <c r="E55" s="17">
        <v>0.20200000000000001</v>
      </c>
      <c r="F55" s="17">
        <v>0.20200000000000001</v>
      </c>
      <c r="G55" s="17">
        <v>0.20200000000000001</v>
      </c>
      <c r="H55" s="17">
        <v>0.20200000000000001</v>
      </c>
      <c r="I55" s="17">
        <v>0.20200000000000001</v>
      </c>
      <c r="J55" s="17">
        <v>0.20200000000000001</v>
      </c>
      <c r="K55" s="17">
        <v>0.20200000000000001</v>
      </c>
      <c r="L55" s="17">
        <v>0.20200000000000001</v>
      </c>
      <c r="M55" s="17">
        <v>0.20200000000000001</v>
      </c>
      <c r="N55" s="17">
        <v>0.20200000000000001</v>
      </c>
      <c r="O55" s="17">
        <v>0.20200000000000001</v>
      </c>
      <c r="P55" s="17">
        <v>0.20200000000000001</v>
      </c>
      <c r="Q55" s="17">
        <v>0.20200000000000001</v>
      </c>
      <c r="R55" s="17">
        <v>0.20200000000000001</v>
      </c>
      <c r="S55" s="17">
        <v>0.20200000000000001</v>
      </c>
      <c r="T55" s="17">
        <v>0.20200000000000001</v>
      </c>
      <c r="U55" s="17">
        <v>0.20200000000000001</v>
      </c>
      <c r="V55" s="17">
        <v>0.1583</v>
      </c>
      <c r="W55" s="17">
        <v>0.21199999999999999</v>
      </c>
      <c r="X55" s="17">
        <v>0.21199999999999999</v>
      </c>
      <c r="Y55" s="17">
        <v>0.21199999999999999</v>
      </c>
      <c r="Z55" s="17">
        <v>0.19520000000000001</v>
      </c>
      <c r="AA55" s="17">
        <v>0.222</v>
      </c>
      <c r="AB55" s="17">
        <v>0.222</v>
      </c>
      <c r="AC55" s="17">
        <v>0.222</v>
      </c>
      <c r="AD55" s="17">
        <v>0.222</v>
      </c>
      <c r="AE55" s="17">
        <v>0.222</v>
      </c>
      <c r="AF55" s="17">
        <v>0.222</v>
      </c>
      <c r="AG55" s="17">
        <v>0.222</v>
      </c>
      <c r="AH55" s="17">
        <v>0.222</v>
      </c>
      <c r="AI55" s="17">
        <v>0.27560000000000001</v>
      </c>
      <c r="AJ55" s="17"/>
      <c r="AK55" s="17"/>
      <c r="AL55" s="17"/>
      <c r="AM55" s="17"/>
      <c r="AN55" s="17"/>
      <c r="AO55" s="17"/>
      <c r="AP55" s="17"/>
      <c r="AQ55" s="17"/>
      <c r="AR55" s="17"/>
      <c r="AS55" s="17"/>
      <c r="AT55" s="17"/>
      <c r="AU55" s="17"/>
      <c r="AV55" s="17"/>
      <c r="AW55" s="17"/>
      <c r="AX55" s="17"/>
      <c r="AY55" s="17"/>
      <c r="AZ55" s="17"/>
    </row>
    <row r="56" spans="1:52" x14ac:dyDescent="0.25">
      <c r="A56" s="15" t="s">
        <v>65</v>
      </c>
      <c r="B56" s="17">
        <v>0.20200000000000001</v>
      </c>
      <c r="C56" s="17">
        <v>0.20200000000000001</v>
      </c>
      <c r="D56" s="17">
        <v>0.20200000000000001</v>
      </c>
      <c r="E56" s="17">
        <v>0.20200000000000001</v>
      </c>
      <c r="F56" s="17">
        <v>0.20200000000000001</v>
      </c>
      <c r="G56" s="17">
        <v>0.20200000000000001</v>
      </c>
      <c r="H56" s="17">
        <v>0.20200000000000001</v>
      </c>
      <c r="I56" s="17">
        <v>0.20200000000000001</v>
      </c>
      <c r="J56" s="17">
        <v>0.20200000000000001</v>
      </c>
      <c r="K56" s="17">
        <v>0.20200000000000001</v>
      </c>
      <c r="L56" s="17">
        <v>0.20200000000000001</v>
      </c>
      <c r="M56" s="17">
        <v>0.20200000000000001</v>
      </c>
      <c r="N56" s="17">
        <v>0.20200000000000001</v>
      </c>
      <c r="O56" s="17">
        <v>0.20200000000000001</v>
      </c>
      <c r="P56" s="17">
        <v>0.20200000000000001</v>
      </c>
      <c r="Q56" s="17">
        <v>0.20200000000000001</v>
      </c>
      <c r="R56" s="17">
        <v>0.20200000000000001</v>
      </c>
      <c r="S56" s="17">
        <v>0.20200000000000001</v>
      </c>
      <c r="T56" s="17">
        <v>0.20200000000000001</v>
      </c>
      <c r="U56" s="17">
        <v>0.20200000000000001</v>
      </c>
      <c r="V56" s="17">
        <v>0.20200000000000001</v>
      </c>
      <c r="W56" s="17">
        <v>0.20200000000000001</v>
      </c>
      <c r="X56" s="17">
        <v>0.20200000000000001</v>
      </c>
      <c r="Y56" s="17">
        <v>0.20200000000000001</v>
      </c>
      <c r="Z56" s="17">
        <v>0.20200000000000001</v>
      </c>
      <c r="AA56" s="17">
        <v>0.20200000000000001</v>
      </c>
      <c r="AB56" s="17">
        <v>0.20200000000000001</v>
      </c>
      <c r="AC56" s="17">
        <v>0.20200000000000001</v>
      </c>
      <c r="AD56" s="17">
        <v>0.20200000000000001</v>
      </c>
      <c r="AE56" s="17">
        <v>0.20200000000000001</v>
      </c>
      <c r="AF56" s="17">
        <v>0.20200000000000001</v>
      </c>
      <c r="AG56" s="17">
        <v>0.20200000000000001</v>
      </c>
      <c r="AH56" s="17">
        <v>0.20200000000000001</v>
      </c>
      <c r="AI56" s="17">
        <v>0.20200000000000001</v>
      </c>
      <c r="AJ56" s="17">
        <v>0.20200000000000001</v>
      </c>
      <c r="AK56" s="17">
        <v>0.20200000000000001</v>
      </c>
      <c r="AL56" s="17">
        <v>0.20200000000000001</v>
      </c>
      <c r="AM56" s="17">
        <v>0.20200000000000001</v>
      </c>
      <c r="AN56" s="17">
        <v>0.20200000000000001</v>
      </c>
      <c r="AO56" s="17">
        <v>0.20200000000000001</v>
      </c>
      <c r="AP56" s="17">
        <v>0.20200000000000001</v>
      </c>
      <c r="AQ56" s="17">
        <v>0.20200000000000001</v>
      </c>
      <c r="AR56" s="17">
        <v>0.20200000000000001</v>
      </c>
      <c r="AS56" s="17"/>
      <c r="AT56" s="17"/>
      <c r="AU56" s="17"/>
      <c r="AV56" s="17"/>
      <c r="AW56" s="17"/>
      <c r="AX56" s="17"/>
      <c r="AY56" s="17"/>
      <c r="AZ56" s="17"/>
    </row>
    <row r="57" spans="1:52" x14ac:dyDescent="0.25">
      <c r="A57" s="15" t="s">
        <v>66</v>
      </c>
      <c r="B57" s="17">
        <v>8.9399999999999993E-2</v>
      </c>
      <c r="C57" s="17">
        <v>9.3399999999999997E-2</v>
      </c>
      <c r="D57" s="17">
        <v>9.1700000000000004E-2</v>
      </c>
      <c r="E57" s="17">
        <v>9.3399999999999997E-2</v>
      </c>
      <c r="F57" s="17">
        <v>9.8299999999999998E-2</v>
      </c>
      <c r="G57" s="17">
        <v>0.10780000000000001</v>
      </c>
      <c r="H57" s="17">
        <v>0.1074</v>
      </c>
      <c r="I57" s="17">
        <v>0.11550000000000001</v>
      </c>
      <c r="J57" s="17">
        <v>0.122</v>
      </c>
      <c r="K57" s="17">
        <v>0.1139</v>
      </c>
      <c r="L57" s="17">
        <v>0.11169999999999999</v>
      </c>
      <c r="M57" s="17">
        <v>0.1149</v>
      </c>
      <c r="N57" s="17">
        <v>0.1168</v>
      </c>
      <c r="O57" s="17">
        <v>0.11650000000000001</v>
      </c>
      <c r="P57" s="17">
        <v>0.11509999999999999</v>
      </c>
      <c r="Q57" s="17">
        <v>0.1067</v>
      </c>
      <c r="R57" s="17">
        <v>0.11210000000000001</v>
      </c>
      <c r="S57" s="17">
        <v>0.11409999999999999</v>
      </c>
      <c r="T57" s="17">
        <v>0.1154</v>
      </c>
      <c r="U57" s="17">
        <v>0.1135</v>
      </c>
      <c r="V57" s="17">
        <v>0.1168</v>
      </c>
      <c r="W57" s="17">
        <v>0.11409999999999999</v>
      </c>
      <c r="X57" s="17">
        <v>0.1203</v>
      </c>
      <c r="Y57" s="17">
        <v>0.11890000000000001</v>
      </c>
      <c r="Z57" s="17">
        <v>0.1182</v>
      </c>
      <c r="AA57" s="17">
        <v>0.1255</v>
      </c>
      <c r="AB57" s="17">
        <v>0.12230000000000001</v>
      </c>
      <c r="AC57" s="17">
        <v>0.11940000000000001</v>
      </c>
      <c r="AD57" s="17">
        <v>0.1153</v>
      </c>
      <c r="AE57" s="17">
        <v>0.11219999999999999</v>
      </c>
      <c r="AF57" s="17">
        <v>0.1111</v>
      </c>
      <c r="AG57" s="17">
        <v>0.11509999999999999</v>
      </c>
      <c r="AH57" s="17">
        <v>0.1162</v>
      </c>
      <c r="AI57" s="17">
        <v>0.113</v>
      </c>
      <c r="AJ57" s="17">
        <v>0.11609999999999999</v>
      </c>
      <c r="AK57" s="17">
        <v>0.1193</v>
      </c>
      <c r="AL57" s="17">
        <v>0.1225</v>
      </c>
      <c r="AM57" s="17">
        <v>0.1229</v>
      </c>
      <c r="AN57" s="17">
        <v>0.12959999999999999</v>
      </c>
      <c r="AO57" s="17">
        <v>0.13189999999999999</v>
      </c>
      <c r="AP57" s="17">
        <v>0.13100000000000001</v>
      </c>
      <c r="AQ57" s="17">
        <v>0.13239999999999999</v>
      </c>
      <c r="AR57" s="17">
        <v>0.13450000000000001</v>
      </c>
      <c r="AS57" s="17"/>
      <c r="AT57" s="17"/>
      <c r="AU57" s="17"/>
      <c r="AV57" s="17"/>
      <c r="AW57" s="17"/>
      <c r="AX57" s="17"/>
      <c r="AY57" s="17"/>
      <c r="AZ57" s="17"/>
    </row>
    <row r="58" spans="1:52" x14ac:dyDescent="0.25">
      <c r="A58" s="15" t="s">
        <v>67</v>
      </c>
      <c r="B58" s="17">
        <v>4.4699999999999997E-2</v>
      </c>
      <c r="C58" s="17">
        <v>4.6800000000000001E-2</v>
      </c>
      <c r="D58" s="17">
        <v>4.5900000000000003E-2</v>
      </c>
      <c r="E58" s="17">
        <v>4.6699999999999998E-2</v>
      </c>
      <c r="F58" s="17">
        <v>4.9200000000000001E-2</v>
      </c>
      <c r="G58" s="17">
        <v>5.3999999999999999E-2</v>
      </c>
      <c r="H58" s="17">
        <v>5.21E-2</v>
      </c>
      <c r="I58" s="17">
        <v>5.6000000000000001E-2</v>
      </c>
      <c r="J58" s="17">
        <v>5.9200000000000003E-2</v>
      </c>
      <c r="K58" s="17">
        <v>5.5300000000000002E-2</v>
      </c>
      <c r="L58" s="17">
        <v>5.4199999999999998E-2</v>
      </c>
      <c r="M58" s="17">
        <v>5.5800000000000002E-2</v>
      </c>
      <c r="N58" s="17">
        <v>5.67E-2</v>
      </c>
      <c r="O58" s="17">
        <v>5.6500000000000002E-2</v>
      </c>
      <c r="P58" s="17">
        <v>6.2799999999999995E-2</v>
      </c>
      <c r="Q58" s="17">
        <v>5.8200000000000002E-2</v>
      </c>
      <c r="R58" s="17">
        <v>6.1199999999999997E-2</v>
      </c>
      <c r="S58" s="17">
        <v>6.2300000000000001E-2</v>
      </c>
      <c r="T58" s="17">
        <v>6.9900000000000004E-2</v>
      </c>
      <c r="U58" s="17">
        <v>6.8699999999999997E-2</v>
      </c>
      <c r="V58" s="17">
        <v>7.0699999999999999E-2</v>
      </c>
      <c r="W58" s="17">
        <v>6.9099999999999995E-2</v>
      </c>
      <c r="X58" s="17">
        <v>7.7799999999999994E-2</v>
      </c>
      <c r="Y58" s="17">
        <v>7.6899999999999996E-2</v>
      </c>
      <c r="Z58" s="17">
        <v>7.6399999999999996E-2</v>
      </c>
      <c r="AA58" s="17">
        <v>8.1199999999999994E-2</v>
      </c>
      <c r="AB58" s="17">
        <v>8.6300000000000002E-2</v>
      </c>
      <c r="AC58" s="17">
        <v>8.43E-2</v>
      </c>
      <c r="AD58" s="17">
        <v>8.14E-2</v>
      </c>
      <c r="AE58" s="17">
        <v>7.9200000000000007E-2</v>
      </c>
      <c r="AF58" s="17">
        <v>8.5000000000000006E-2</v>
      </c>
      <c r="AG58" s="17">
        <v>8.8099999999999998E-2</v>
      </c>
      <c r="AH58" s="17">
        <v>8.8900000000000007E-2</v>
      </c>
      <c r="AI58" s="17">
        <v>8.6400000000000005E-2</v>
      </c>
      <c r="AJ58" s="17">
        <v>9.5699999999999993E-2</v>
      </c>
      <c r="AK58" s="17">
        <v>9.8299999999999998E-2</v>
      </c>
      <c r="AL58" s="17">
        <v>0.1009</v>
      </c>
      <c r="AM58" s="17">
        <v>0.1013</v>
      </c>
      <c r="AN58" s="17">
        <v>9.8000000000000004E-2</v>
      </c>
      <c r="AO58" s="17">
        <v>9.98E-2</v>
      </c>
      <c r="AP58" s="17">
        <v>9.9099999999999994E-2</v>
      </c>
      <c r="AQ58" s="17">
        <v>0.1002</v>
      </c>
      <c r="AR58" s="17">
        <v>0.1018</v>
      </c>
      <c r="AS58" s="17"/>
      <c r="AT58" s="17"/>
      <c r="AU58" s="17"/>
      <c r="AV58" s="17"/>
      <c r="AW58" s="17"/>
      <c r="AX58" s="17"/>
      <c r="AY58" s="17"/>
      <c r="AZ58" s="17"/>
    </row>
    <row r="59" spans="1:52" x14ac:dyDescent="0.25">
      <c r="A59" s="15" t="s">
        <v>68</v>
      </c>
      <c r="B59" s="17">
        <v>6.1499999999999999E-2</v>
      </c>
      <c r="C59" s="17">
        <v>6.4199999999999993E-2</v>
      </c>
      <c r="D59" s="17">
        <v>6.3E-2</v>
      </c>
      <c r="E59" s="17">
        <v>6.4199999999999993E-2</v>
      </c>
      <c r="F59" s="17">
        <v>6.7599999999999993E-2</v>
      </c>
      <c r="G59" s="17">
        <v>9.4399999999999998E-2</v>
      </c>
      <c r="H59" s="17">
        <v>9.1200000000000003E-2</v>
      </c>
      <c r="I59" s="17">
        <v>9.8000000000000004E-2</v>
      </c>
      <c r="J59" s="17">
        <v>0.10349999999999999</v>
      </c>
      <c r="K59" s="17">
        <v>9.6699999999999994E-2</v>
      </c>
      <c r="L59" s="17">
        <v>9.4799999999999995E-2</v>
      </c>
      <c r="M59" s="17">
        <v>9.7500000000000003E-2</v>
      </c>
      <c r="N59" s="17">
        <v>9.9099999999999994E-2</v>
      </c>
      <c r="O59" s="17">
        <v>9.8799999999999999E-2</v>
      </c>
      <c r="P59" s="17">
        <v>9.7699999999999995E-2</v>
      </c>
      <c r="Q59" s="17">
        <v>9.0499999999999997E-2</v>
      </c>
      <c r="R59" s="17">
        <v>9.5100000000000004E-2</v>
      </c>
      <c r="S59" s="17">
        <v>9.69E-2</v>
      </c>
      <c r="T59" s="17">
        <v>9.7900000000000001E-2</v>
      </c>
      <c r="U59" s="17">
        <v>9.6299999999999997E-2</v>
      </c>
      <c r="V59" s="17">
        <v>9.9099999999999994E-2</v>
      </c>
      <c r="W59" s="17">
        <v>9.69E-2</v>
      </c>
      <c r="X59" s="17">
        <v>9.9099999999999994E-2</v>
      </c>
      <c r="Y59" s="17">
        <v>9.8000000000000004E-2</v>
      </c>
      <c r="Z59" s="17">
        <v>9.74E-2</v>
      </c>
      <c r="AA59" s="17">
        <v>0.10340000000000001</v>
      </c>
      <c r="AB59" s="17">
        <v>0.1008</v>
      </c>
      <c r="AC59" s="17">
        <v>9.8400000000000001E-2</v>
      </c>
      <c r="AD59" s="17">
        <v>9.5000000000000001E-2</v>
      </c>
      <c r="AE59" s="17">
        <v>9.2399999999999996E-2</v>
      </c>
      <c r="AF59" s="17">
        <v>9.1499999999999998E-2</v>
      </c>
      <c r="AG59" s="17">
        <v>9.4799999999999995E-2</v>
      </c>
      <c r="AH59" s="17">
        <v>9.5799999999999996E-2</v>
      </c>
      <c r="AI59" s="17">
        <v>9.3100000000000002E-2</v>
      </c>
      <c r="AJ59" s="17">
        <v>9.5699999999999993E-2</v>
      </c>
      <c r="AK59" s="17">
        <v>9.8299999999999998E-2</v>
      </c>
      <c r="AL59" s="17">
        <v>0.1009</v>
      </c>
      <c r="AM59" s="17">
        <v>0.1013</v>
      </c>
      <c r="AN59" s="17">
        <v>9.8000000000000004E-2</v>
      </c>
      <c r="AO59" s="17">
        <v>9.98E-2</v>
      </c>
      <c r="AP59" s="17">
        <v>9.9099999999999994E-2</v>
      </c>
      <c r="AQ59" s="17">
        <v>0.1002</v>
      </c>
      <c r="AR59" s="17">
        <v>0.1018</v>
      </c>
      <c r="AS59" s="17"/>
      <c r="AT59" s="17"/>
      <c r="AU59" s="17"/>
      <c r="AV59" s="17"/>
      <c r="AW59" s="17"/>
      <c r="AX59" s="17"/>
      <c r="AY59" s="17"/>
      <c r="AZ59" s="17"/>
    </row>
    <row r="60" spans="1:52" x14ac:dyDescent="0.25">
      <c r="A60" s="15" t="s">
        <v>69</v>
      </c>
      <c r="B60" s="17">
        <v>0.15</v>
      </c>
      <c r="C60" s="17">
        <v>0.15</v>
      </c>
      <c r="D60" s="17">
        <v>0.15</v>
      </c>
      <c r="E60" s="17">
        <v>0.15</v>
      </c>
      <c r="F60" s="17">
        <v>0.15</v>
      </c>
      <c r="G60" s="17">
        <v>0.15</v>
      </c>
      <c r="H60" s="17">
        <v>0.15</v>
      </c>
      <c r="I60" s="17">
        <v>0.15</v>
      </c>
      <c r="J60" s="17">
        <v>0.15</v>
      </c>
      <c r="K60" s="17">
        <v>0.15</v>
      </c>
      <c r="L60" s="17">
        <v>0.15</v>
      </c>
      <c r="M60" s="17">
        <v>0.15</v>
      </c>
      <c r="N60" s="17">
        <v>0.15</v>
      </c>
      <c r="O60" s="17">
        <v>0.15</v>
      </c>
      <c r="P60" s="17">
        <v>0.15</v>
      </c>
      <c r="Q60" s="17">
        <v>0.15</v>
      </c>
      <c r="R60" s="17">
        <v>0.15</v>
      </c>
      <c r="S60" s="17">
        <v>0.15</v>
      </c>
      <c r="T60" s="17">
        <v>0.15</v>
      </c>
      <c r="U60" s="17">
        <v>0.15</v>
      </c>
      <c r="V60" s="17">
        <v>0.15</v>
      </c>
      <c r="W60" s="17">
        <v>0.15</v>
      </c>
      <c r="X60" s="17">
        <v>0.15</v>
      </c>
      <c r="Y60" s="17">
        <v>0.15</v>
      </c>
      <c r="Z60" s="17">
        <v>0.15</v>
      </c>
      <c r="AA60" s="17">
        <v>0.15</v>
      </c>
      <c r="AB60" s="17">
        <v>0.15</v>
      </c>
      <c r="AC60" s="17">
        <v>0.15</v>
      </c>
      <c r="AD60" s="17">
        <v>0.15</v>
      </c>
      <c r="AE60" s="17">
        <v>0.15</v>
      </c>
      <c r="AF60" s="17">
        <v>0.15</v>
      </c>
      <c r="AG60" s="17">
        <v>0.15</v>
      </c>
      <c r="AH60" s="17">
        <v>0.15</v>
      </c>
      <c r="AI60" s="17">
        <v>0.15</v>
      </c>
      <c r="AJ60" s="17">
        <v>0.15</v>
      </c>
      <c r="AK60" s="17">
        <v>0.15</v>
      </c>
      <c r="AL60" s="17">
        <v>0.15</v>
      </c>
      <c r="AM60" s="17">
        <v>0.15</v>
      </c>
      <c r="AN60" s="17">
        <v>0.15</v>
      </c>
      <c r="AO60" s="17">
        <v>0.15</v>
      </c>
      <c r="AP60" s="17">
        <v>0.15</v>
      </c>
      <c r="AQ60" s="17">
        <v>0.15</v>
      </c>
      <c r="AR60" s="17">
        <v>0.15</v>
      </c>
      <c r="AS60" s="17"/>
      <c r="AT60" s="17"/>
      <c r="AU60" s="17"/>
      <c r="AV60" s="17"/>
      <c r="AW60" s="17"/>
      <c r="AX60" s="17"/>
      <c r="AY60" s="17"/>
      <c r="AZ60" s="17"/>
    </row>
    <row r="61" spans="1:52" x14ac:dyDescent="0.25">
      <c r="A61" s="15" t="s">
        <v>70</v>
      </c>
      <c r="B61" s="17">
        <v>4.7500000000000001E-2</v>
      </c>
      <c r="C61" s="17">
        <v>4.9599999999999998E-2</v>
      </c>
      <c r="D61" s="17">
        <v>4.87E-2</v>
      </c>
      <c r="E61" s="17">
        <v>4.9599999999999998E-2</v>
      </c>
      <c r="F61" s="17">
        <v>5.2200000000000003E-2</v>
      </c>
      <c r="G61" s="17">
        <v>5.7299999999999997E-2</v>
      </c>
      <c r="H61" s="17">
        <v>5.5300000000000002E-2</v>
      </c>
      <c r="I61" s="17">
        <v>5.9499999999999997E-2</v>
      </c>
      <c r="J61" s="17">
        <v>6.2799999999999995E-2</v>
      </c>
      <c r="K61" s="17">
        <v>5.8700000000000002E-2</v>
      </c>
      <c r="L61" s="17">
        <v>5.7500000000000002E-2</v>
      </c>
      <c r="M61" s="17">
        <v>5.9200000000000003E-2</v>
      </c>
      <c r="N61" s="17">
        <v>6.0100000000000001E-2</v>
      </c>
      <c r="O61" s="17">
        <v>0.06</v>
      </c>
      <c r="P61" s="17">
        <v>7.3300000000000004E-2</v>
      </c>
      <c r="Q61" s="17">
        <v>6.7900000000000002E-2</v>
      </c>
      <c r="R61" s="17">
        <v>7.1400000000000005E-2</v>
      </c>
      <c r="S61" s="17">
        <v>7.2599999999999998E-2</v>
      </c>
      <c r="T61" s="17">
        <v>8.3900000000000002E-2</v>
      </c>
      <c r="U61" s="17">
        <v>8.2500000000000004E-2</v>
      </c>
      <c r="V61" s="17">
        <v>8.4900000000000003E-2</v>
      </c>
      <c r="W61" s="17">
        <v>8.3000000000000004E-2</v>
      </c>
      <c r="X61" s="17">
        <v>9.5500000000000002E-2</v>
      </c>
      <c r="Y61" s="17">
        <v>9.4399999999999998E-2</v>
      </c>
      <c r="Z61" s="17">
        <v>9.3799999999999994E-2</v>
      </c>
      <c r="AA61" s="17">
        <v>9.9599999999999994E-2</v>
      </c>
      <c r="AB61" s="17">
        <v>9.7100000000000006E-2</v>
      </c>
      <c r="AC61" s="17">
        <v>9.4799999999999995E-2</v>
      </c>
      <c r="AD61" s="17">
        <v>9.1499999999999998E-2</v>
      </c>
      <c r="AE61" s="17">
        <v>8.9099999999999999E-2</v>
      </c>
      <c r="AF61" s="17">
        <v>8.8200000000000001E-2</v>
      </c>
      <c r="AG61" s="17">
        <v>9.1399999999999995E-2</v>
      </c>
      <c r="AH61" s="17">
        <v>9.2299999999999993E-2</v>
      </c>
      <c r="AI61" s="17">
        <v>8.9700000000000002E-2</v>
      </c>
      <c r="AJ61" s="17">
        <v>9.2200000000000004E-2</v>
      </c>
      <c r="AK61" s="17">
        <v>9.4700000000000006E-2</v>
      </c>
      <c r="AL61" s="17">
        <v>9.7199999999999995E-2</v>
      </c>
      <c r="AM61" s="17">
        <v>9.7600000000000006E-2</v>
      </c>
      <c r="AN61" s="17">
        <v>9.4399999999999998E-2</v>
      </c>
      <c r="AO61" s="17">
        <v>9.6100000000000005E-2</v>
      </c>
      <c r="AP61" s="17">
        <v>9.5500000000000002E-2</v>
      </c>
      <c r="AQ61" s="17">
        <v>9.6500000000000002E-2</v>
      </c>
      <c r="AR61" s="17">
        <v>9.8000000000000004E-2</v>
      </c>
      <c r="AS61" s="17"/>
      <c r="AT61" s="17"/>
      <c r="AU61" s="17"/>
      <c r="AV61" s="17"/>
      <c r="AW61" s="17"/>
      <c r="AX61" s="17"/>
      <c r="AY61" s="17"/>
      <c r="AZ61" s="17"/>
    </row>
    <row r="62" spans="1:52" x14ac:dyDescent="0.25">
      <c r="A62" s="15" t="s">
        <v>71</v>
      </c>
      <c r="B62" s="17">
        <v>5.5800000000000002E-2</v>
      </c>
      <c r="C62" s="17">
        <v>5.8400000000000001E-2</v>
      </c>
      <c r="D62" s="17">
        <v>5.7299999999999997E-2</v>
      </c>
      <c r="E62" s="17">
        <v>5.8299999999999998E-2</v>
      </c>
      <c r="F62" s="17">
        <v>6.1400000000000003E-2</v>
      </c>
      <c r="G62" s="17">
        <v>6.7400000000000002E-2</v>
      </c>
      <c r="H62" s="17">
        <v>6.5100000000000005E-2</v>
      </c>
      <c r="I62" s="17">
        <v>0.14000000000000001</v>
      </c>
      <c r="J62" s="17">
        <v>7.3899999999999993E-2</v>
      </c>
      <c r="K62" s="17">
        <v>6.9000000000000006E-2</v>
      </c>
      <c r="L62" s="17">
        <v>6.7599999999999993E-2</v>
      </c>
      <c r="M62" s="17">
        <v>6.9599999999999995E-2</v>
      </c>
      <c r="N62" s="17">
        <v>7.0699999999999999E-2</v>
      </c>
      <c r="O62" s="17">
        <v>7.0499999999999993E-2</v>
      </c>
      <c r="P62" s="17">
        <v>6.9699999999999998E-2</v>
      </c>
      <c r="Q62" s="17">
        <v>6.4600000000000005E-2</v>
      </c>
      <c r="R62" s="17">
        <v>6.7900000000000002E-2</v>
      </c>
      <c r="S62" s="17">
        <v>6.9099999999999995E-2</v>
      </c>
      <c r="T62" s="17">
        <v>6.9900000000000004E-2</v>
      </c>
      <c r="U62" s="17">
        <v>6.8699999999999997E-2</v>
      </c>
      <c r="V62" s="17">
        <v>7.0699999999999999E-2</v>
      </c>
      <c r="W62" s="17">
        <v>6.9099999999999995E-2</v>
      </c>
      <c r="X62" s="17">
        <v>7.0699999999999999E-2</v>
      </c>
      <c r="Y62" s="17">
        <v>6.9900000000000004E-2</v>
      </c>
      <c r="Z62" s="17">
        <v>6.9500000000000006E-2</v>
      </c>
      <c r="AA62" s="17">
        <v>7.3800000000000004E-2</v>
      </c>
      <c r="AB62" s="17">
        <v>7.1900000000000006E-2</v>
      </c>
      <c r="AC62" s="17">
        <v>7.0199999999999999E-2</v>
      </c>
      <c r="AD62" s="17">
        <v>6.7799999999999999E-2</v>
      </c>
      <c r="AE62" s="17">
        <v>6.6000000000000003E-2</v>
      </c>
      <c r="AF62" s="17">
        <v>6.5299999999999997E-2</v>
      </c>
      <c r="AG62" s="17">
        <v>6.7699999999999996E-2</v>
      </c>
      <c r="AH62" s="17">
        <v>6.83E-2</v>
      </c>
      <c r="AI62" s="17">
        <v>6.6400000000000001E-2</v>
      </c>
      <c r="AJ62" s="17">
        <v>6.83E-2</v>
      </c>
      <c r="AK62" s="17">
        <v>7.0199999999999999E-2</v>
      </c>
      <c r="AL62" s="17">
        <v>7.1999999999999995E-2</v>
      </c>
      <c r="AM62" s="17">
        <v>7.2300000000000003E-2</v>
      </c>
      <c r="AN62" s="17">
        <v>6.9900000000000004E-2</v>
      </c>
      <c r="AO62" s="17">
        <v>7.1199999999999999E-2</v>
      </c>
      <c r="AP62" s="17">
        <v>7.0699999999999999E-2</v>
      </c>
      <c r="AQ62" s="17">
        <v>7.1499999999999994E-2</v>
      </c>
      <c r="AR62" s="17">
        <v>7.2599999999999998E-2</v>
      </c>
      <c r="AS62" s="17"/>
      <c r="AT62" s="17"/>
      <c r="AU62" s="17"/>
      <c r="AV62" s="17"/>
      <c r="AW62" s="17"/>
      <c r="AX62" s="17"/>
      <c r="AY62" s="17"/>
      <c r="AZ62" s="17"/>
    </row>
    <row r="63" spans="1:52" x14ac:dyDescent="0.25">
      <c r="A63" s="15" t="s">
        <v>72</v>
      </c>
      <c r="B63" s="17">
        <v>6.8400000000000002E-2</v>
      </c>
      <c r="C63" s="17">
        <v>7.1499999999999994E-2</v>
      </c>
      <c r="D63" s="17">
        <v>7.0199999999999999E-2</v>
      </c>
      <c r="E63" s="17">
        <v>7.1499999999999994E-2</v>
      </c>
      <c r="F63" s="17">
        <v>7.5200000000000003E-2</v>
      </c>
      <c r="G63" s="17">
        <v>8.2600000000000007E-2</v>
      </c>
      <c r="H63" s="17">
        <v>7.9699999999999993E-2</v>
      </c>
      <c r="I63" s="17">
        <v>8.5699999999999998E-2</v>
      </c>
      <c r="J63" s="17">
        <v>0.1087</v>
      </c>
      <c r="K63" s="17">
        <v>0.10150000000000001</v>
      </c>
      <c r="L63" s="17">
        <v>9.9500000000000005E-2</v>
      </c>
      <c r="M63" s="17">
        <v>0.1024</v>
      </c>
      <c r="N63" s="17">
        <v>0.1041</v>
      </c>
      <c r="O63" s="17">
        <v>0.1038</v>
      </c>
      <c r="P63" s="17">
        <v>0.1026</v>
      </c>
      <c r="Q63" s="17">
        <v>9.5000000000000001E-2</v>
      </c>
      <c r="R63" s="17">
        <v>9.9900000000000003E-2</v>
      </c>
      <c r="S63" s="17">
        <v>0.1017</v>
      </c>
      <c r="T63" s="17">
        <v>0.1028</v>
      </c>
      <c r="U63" s="17">
        <v>0.1011</v>
      </c>
      <c r="V63" s="17">
        <v>0.1062</v>
      </c>
      <c r="W63" s="17">
        <v>0.1038</v>
      </c>
      <c r="X63" s="17">
        <v>0.1062</v>
      </c>
      <c r="Y63" s="17">
        <v>0.105</v>
      </c>
      <c r="Z63" s="17">
        <v>0.1082</v>
      </c>
      <c r="AA63" s="17">
        <v>0.1149</v>
      </c>
      <c r="AB63" s="17">
        <v>0.1119</v>
      </c>
      <c r="AC63" s="17">
        <v>0.10929999999999999</v>
      </c>
      <c r="AD63" s="17">
        <v>0.1065</v>
      </c>
      <c r="AE63" s="17">
        <v>0.1037</v>
      </c>
      <c r="AF63" s="17">
        <v>0.1027</v>
      </c>
      <c r="AG63" s="17">
        <v>0.10639999999999999</v>
      </c>
      <c r="AH63" s="17">
        <v>0.1091</v>
      </c>
      <c r="AI63" s="17">
        <v>0.1061</v>
      </c>
      <c r="AJ63" s="17">
        <v>0.109</v>
      </c>
      <c r="AK63" s="17">
        <v>0.112</v>
      </c>
      <c r="AL63" s="17">
        <v>0.13120000000000001</v>
      </c>
      <c r="AM63" s="17">
        <v>0.13170000000000001</v>
      </c>
      <c r="AN63" s="17">
        <v>0.1207</v>
      </c>
      <c r="AO63" s="17">
        <v>0.12280000000000001</v>
      </c>
      <c r="AP63" s="17">
        <v>0.12909999999999999</v>
      </c>
      <c r="AQ63" s="17">
        <v>0.1305</v>
      </c>
      <c r="AR63" s="17">
        <v>0.1326</v>
      </c>
      <c r="AS63" s="17"/>
      <c r="AT63" s="17"/>
      <c r="AU63" s="17"/>
      <c r="AV63" s="17"/>
      <c r="AW63" s="17"/>
      <c r="AX63" s="17"/>
      <c r="AY63" s="17"/>
      <c r="AZ63" s="17"/>
    </row>
    <row r="64" spans="1:52" x14ac:dyDescent="0.25">
      <c r="A64" s="15" t="s">
        <v>73</v>
      </c>
      <c r="B64" s="17">
        <v>5.6500000000000002E-2</v>
      </c>
      <c r="C64" s="17">
        <v>5.8999999999999997E-2</v>
      </c>
      <c r="D64" s="17">
        <v>5.79E-2</v>
      </c>
      <c r="E64" s="17">
        <v>5.8999999999999997E-2</v>
      </c>
      <c r="F64" s="17">
        <v>6.2100000000000002E-2</v>
      </c>
      <c r="G64" s="17">
        <v>6.8199999999999997E-2</v>
      </c>
      <c r="H64" s="17">
        <v>6.5799999999999997E-2</v>
      </c>
      <c r="I64" s="17">
        <v>7.0699999999999999E-2</v>
      </c>
      <c r="J64" s="17">
        <v>7.4700000000000003E-2</v>
      </c>
      <c r="K64" s="17">
        <v>6.9800000000000001E-2</v>
      </c>
      <c r="L64" s="17">
        <v>6.8400000000000002E-2</v>
      </c>
      <c r="M64" s="17">
        <v>7.0400000000000004E-2</v>
      </c>
      <c r="N64" s="17">
        <v>7.1499999999999994E-2</v>
      </c>
      <c r="O64" s="17">
        <v>7.1300000000000002E-2</v>
      </c>
      <c r="P64" s="17">
        <v>7.0499999999999993E-2</v>
      </c>
      <c r="Q64" s="17">
        <v>6.5299999999999997E-2</v>
      </c>
      <c r="R64" s="17">
        <v>6.8699999999999997E-2</v>
      </c>
      <c r="S64" s="17">
        <v>6.9900000000000004E-2</v>
      </c>
      <c r="T64" s="17">
        <v>7.0599999999999996E-2</v>
      </c>
      <c r="U64" s="17">
        <v>6.9500000000000006E-2</v>
      </c>
      <c r="V64" s="17">
        <v>7.1499999999999994E-2</v>
      </c>
      <c r="W64" s="17">
        <v>6.9900000000000004E-2</v>
      </c>
      <c r="X64" s="17">
        <v>7.1499999999999994E-2</v>
      </c>
      <c r="Y64" s="17">
        <v>7.0699999999999999E-2</v>
      </c>
      <c r="Z64" s="17">
        <v>7.0300000000000001E-2</v>
      </c>
      <c r="AA64" s="17">
        <v>7.46E-2</v>
      </c>
      <c r="AB64" s="17">
        <v>7.2700000000000001E-2</v>
      </c>
      <c r="AC64" s="17">
        <v>7.0999999999999994E-2</v>
      </c>
      <c r="AD64" s="17">
        <v>6.8500000000000005E-2</v>
      </c>
      <c r="AE64" s="17">
        <v>6.6699999999999995E-2</v>
      </c>
      <c r="AF64" s="17">
        <v>8.8200000000000001E-2</v>
      </c>
      <c r="AG64" s="17">
        <v>9.1399999999999995E-2</v>
      </c>
      <c r="AH64" s="17">
        <v>9.2299999999999993E-2</v>
      </c>
      <c r="AI64" s="17">
        <v>8.9700000000000002E-2</v>
      </c>
      <c r="AJ64" s="17">
        <v>9.8799999999999999E-2</v>
      </c>
      <c r="AK64" s="17">
        <v>0.10150000000000001</v>
      </c>
      <c r="AL64" s="17">
        <v>0.1042</v>
      </c>
      <c r="AM64" s="17">
        <v>0.1046</v>
      </c>
      <c r="AN64" s="17">
        <v>0.10780000000000001</v>
      </c>
      <c r="AO64" s="17">
        <v>0.10970000000000001</v>
      </c>
      <c r="AP64" s="17">
        <v>0.109</v>
      </c>
      <c r="AQ64" s="17">
        <v>0.11020000000000001</v>
      </c>
      <c r="AR64" s="17">
        <v>0.11550000000000001</v>
      </c>
      <c r="AS64" s="17"/>
      <c r="AT64" s="17"/>
      <c r="AU64" s="17"/>
      <c r="AV64" s="17"/>
      <c r="AW64" s="17"/>
      <c r="AX64" s="17"/>
      <c r="AY64" s="17"/>
      <c r="AZ64" s="17"/>
    </row>
    <row r="65" spans="1:52" x14ac:dyDescent="0.25">
      <c r="A65" s="15" t="s">
        <v>74</v>
      </c>
      <c r="B65" s="17">
        <v>9.7000000000000003E-3</v>
      </c>
      <c r="C65" s="17">
        <v>1.0200000000000001E-2</v>
      </c>
      <c r="D65" s="17">
        <v>0.01</v>
      </c>
      <c r="E65" s="17">
        <v>1.0200000000000001E-2</v>
      </c>
      <c r="F65" s="17">
        <v>1.0699999999999999E-2</v>
      </c>
      <c r="G65" s="17">
        <v>1.17E-2</v>
      </c>
      <c r="H65" s="17">
        <v>1.1299999999999999E-2</v>
      </c>
      <c r="I65" s="17">
        <v>1.2200000000000001E-2</v>
      </c>
      <c r="J65" s="17">
        <v>1.29E-2</v>
      </c>
      <c r="K65" s="17">
        <v>1.2E-2</v>
      </c>
      <c r="L65" s="17">
        <v>1.18E-2</v>
      </c>
      <c r="M65" s="17">
        <v>1.21E-2</v>
      </c>
      <c r="N65" s="17">
        <v>1.23E-2</v>
      </c>
      <c r="O65" s="17">
        <v>1.23E-2</v>
      </c>
      <c r="P65" s="17">
        <v>1.21E-2</v>
      </c>
      <c r="Q65" s="17">
        <v>1.1299999999999999E-2</v>
      </c>
      <c r="R65" s="17">
        <v>1.18E-2</v>
      </c>
      <c r="S65" s="17">
        <v>1.2E-2</v>
      </c>
      <c r="T65" s="17">
        <v>1.2200000000000001E-2</v>
      </c>
      <c r="U65" s="17">
        <v>1.2E-2</v>
      </c>
      <c r="V65" s="17">
        <v>1.23E-2</v>
      </c>
      <c r="W65" s="17">
        <v>1.2E-2</v>
      </c>
      <c r="X65" s="17">
        <v>2.41E-2</v>
      </c>
      <c r="Y65" s="17">
        <v>2.3800000000000002E-2</v>
      </c>
      <c r="Z65" s="17">
        <v>2.3699999999999999E-2</v>
      </c>
      <c r="AA65" s="17">
        <v>2.52E-2</v>
      </c>
      <c r="AB65" s="17">
        <v>4.9299999999999997E-2</v>
      </c>
      <c r="AC65" s="17">
        <v>4.8099999999999997E-2</v>
      </c>
      <c r="AD65" s="17">
        <v>4.65E-2</v>
      </c>
      <c r="AE65" s="17">
        <v>4.5199999999999997E-2</v>
      </c>
      <c r="AF65" s="17">
        <v>4.5400000000000003E-2</v>
      </c>
      <c r="AG65" s="17">
        <v>4.7E-2</v>
      </c>
      <c r="AH65" s="17">
        <v>4.7500000000000001E-2</v>
      </c>
      <c r="AI65" s="17">
        <v>4.6199999999999998E-2</v>
      </c>
      <c r="AJ65" s="17">
        <v>4.7800000000000002E-2</v>
      </c>
      <c r="AK65" s="17">
        <v>4.9200000000000001E-2</v>
      </c>
      <c r="AL65" s="17">
        <v>5.0500000000000003E-2</v>
      </c>
      <c r="AM65" s="17">
        <v>5.0599999999999999E-2</v>
      </c>
      <c r="AN65" s="17">
        <v>4.9000000000000002E-2</v>
      </c>
      <c r="AO65" s="17">
        <v>4.99E-2</v>
      </c>
      <c r="AP65" s="17">
        <v>4.9500000000000002E-2</v>
      </c>
      <c r="AQ65" s="17">
        <v>5.0099999999999999E-2</v>
      </c>
      <c r="AR65" s="17">
        <v>5.16E-2</v>
      </c>
      <c r="AS65" s="17"/>
      <c r="AT65" s="17"/>
      <c r="AU65" s="17"/>
      <c r="AV65" s="17"/>
      <c r="AW65" s="17"/>
      <c r="AX65" s="17"/>
      <c r="AY65" s="17"/>
      <c r="AZ65" s="17"/>
    </row>
    <row r="66" spans="1:52" x14ac:dyDescent="0.25">
      <c r="A66" s="15" t="s">
        <v>75</v>
      </c>
      <c r="B66" s="17">
        <v>8.3900000000000002E-2</v>
      </c>
      <c r="C66" s="17">
        <v>8.7599999999999997E-2</v>
      </c>
      <c r="D66" s="17">
        <v>8.8900000000000007E-2</v>
      </c>
      <c r="E66" s="17">
        <v>9.0499999999999997E-2</v>
      </c>
      <c r="F66" s="17">
        <v>9.5200000000000007E-2</v>
      </c>
      <c r="G66" s="17">
        <v>0.1045</v>
      </c>
      <c r="H66" s="17">
        <v>0.1009</v>
      </c>
      <c r="I66" s="17">
        <v>0.1085</v>
      </c>
      <c r="J66" s="17">
        <v>0.11459999999999999</v>
      </c>
      <c r="K66" s="17">
        <v>0.107</v>
      </c>
      <c r="L66" s="17">
        <v>0.10489999999999999</v>
      </c>
      <c r="M66" s="17">
        <v>0.1079</v>
      </c>
      <c r="N66" s="17">
        <v>0.10970000000000001</v>
      </c>
      <c r="O66" s="17">
        <v>0.1094</v>
      </c>
      <c r="P66" s="17">
        <v>0.1081</v>
      </c>
      <c r="Q66" s="17">
        <v>0.1002</v>
      </c>
      <c r="R66" s="17">
        <v>0.1053</v>
      </c>
      <c r="S66" s="17">
        <v>0.1072</v>
      </c>
      <c r="T66" s="17">
        <v>0.10829999999999999</v>
      </c>
      <c r="U66" s="17">
        <v>0.1066</v>
      </c>
      <c r="V66" s="17">
        <v>0.10970000000000001</v>
      </c>
      <c r="W66" s="17">
        <v>0.1072</v>
      </c>
      <c r="X66" s="17">
        <v>0.10970000000000001</v>
      </c>
      <c r="Y66" s="17">
        <v>0.1084</v>
      </c>
      <c r="Z66" s="17">
        <v>0.10780000000000001</v>
      </c>
      <c r="AA66" s="17">
        <v>0.1144</v>
      </c>
      <c r="AB66" s="17">
        <v>0.1115</v>
      </c>
      <c r="AC66" s="17">
        <v>0.1089</v>
      </c>
      <c r="AD66" s="17">
        <v>0.1051</v>
      </c>
      <c r="AE66" s="17">
        <v>0.1023</v>
      </c>
      <c r="AF66" s="17">
        <v>0.1013</v>
      </c>
      <c r="AG66" s="17">
        <v>0.105</v>
      </c>
      <c r="AH66" s="17">
        <v>0.106</v>
      </c>
      <c r="AI66" s="17">
        <v>0.10299999999999999</v>
      </c>
      <c r="AJ66" s="17">
        <v>0.10589999999999999</v>
      </c>
      <c r="AK66" s="17">
        <v>0.10879999999999999</v>
      </c>
      <c r="AL66" s="17">
        <v>0.11169999999999999</v>
      </c>
      <c r="AM66" s="17">
        <v>0.11210000000000001</v>
      </c>
      <c r="AN66" s="17">
        <v>0.1085</v>
      </c>
      <c r="AO66" s="17">
        <v>0.1104</v>
      </c>
      <c r="AP66" s="17">
        <v>0.10970000000000001</v>
      </c>
      <c r="AQ66" s="17">
        <v>0.1109</v>
      </c>
      <c r="AR66" s="17">
        <v>0.11260000000000001</v>
      </c>
      <c r="AS66" s="17"/>
      <c r="AT66" s="17"/>
      <c r="AU66" s="17"/>
      <c r="AV66" s="17"/>
      <c r="AW66" s="17"/>
      <c r="AX66" s="17"/>
      <c r="AY66" s="17"/>
      <c r="AZ66" s="17"/>
    </row>
    <row r="67" spans="1:52" x14ac:dyDescent="0.25">
      <c r="A67" s="15" t="s">
        <v>76</v>
      </c>
      <c r="B67" s="17">
        <v>0.1048</v>
      </c>
      <c r="C67" s="17">
        <v>0.1095</v>
      </c>
      <c r="D67" s="17">
        <v>0.1075</v>
      </c>
      <c r="E67" s="17">
        <v>0.1095</v>
      </c>
      <c r="F67" s="17">
        <v>0.1152</v>
      </c>
      <c r="G67" s="17">
        <v>0.1265</v>
      </c>
      <c r="H67" s="17">
        <v>0.1221</v>
      </c>
      <c r="I67" s="17">
        <v>0.31159999999999999</v>
      </c>
      <c r="J67" s="17">
        <v>0.16450000000000001</v>
      </c>
      <c r="K67" s="17">
        <v>0.1537</v>
      </c>
      <c r="L67" s="17">
        <v>0.1671</v>
      </c>
      <c r="M67" s="17">
        <v>0.17199999999999999</v>
      </c>
      <c r="N67" s="17">
        <v>0.17480000000000001</v>
      </c>
      <c r="O67" s="17">
        <v>0.17430000000000001</v>
      </c>
      <c r="P67" s="17">
        <v>0.17230000000000001</v>
      </c>
      <c r="Q67" s="17">
        <v>0.15959999999999999</v>
      </c>
      <c r="R67" s="17">
        <v>0.1678</v>
      </c>
      <c r="S67" s="17">
        <v>0.17080000000000001</v>
      </c>
      <c r="T67" s="17">
        <v>0.1726</v>
      </c>
      <c r="U67" s="17">
        <v>0.1699</v>
      </c>
      <c r="V67" s="17">
        <v>0.17469999999999999</v>
      </c>
      <c r="W67" s="17">
        <v>0.17080000000000001</v>
      </c>
      <c r="X67" s="17">
        <v>0.17480000000000001</v>
      </c>
      <c r="Y67" s="17">
        <v>0.17280000000000001</v>
      </c>
      <c r="Z67" s="17">
        <v>0.17169999999999999</v>
      </c>
      <c r="AA67" s="17">
        <v>0.18240000000000001</v>
      </c>
      <c r="AB67" s="17">
        <v>0.1777</v>
      </c>
      <c r="AC67" s="17">
        <v>0.1736</v>
      </c>
      <c r="AD67" s="17">
        <v>0.16750000000000001</v>
      </c>
      <c r="AE67" s="17">
        <v>0.16300000000000001</v>
      </c>
      <c r="AF67" s="17">
        <v>0.16139999999999999</v>
      </c>
      <c r="AG67" s="17">
        <v>0.1673</v>
      </c>
      <c r="AH67" s="17">
        <v>0.16889999999999999</v>
      </c>
      <c r="AI67" s="17">
        <v>0.16420000000000001</v>
      </c>
      <c r="AJ67" s="17">
        <v>0.16869999999999999</v>
      </c>
      <c r="AK67" s="17">
        <v>0.1734</v>
      </c>
      <c r="AL67" s="17">
        <v>0.17799999999999999</v>
      </c>
      <c r="AM67" s="17">
        <v>0.17860000000000001</v>
      </c>
      <c r="AN67" s="17">
        <v>0.1729</v>
      </c>
      <c r="AO67" s="17">
        <v>0.1759</v>
      </c>
      <c r="AP67" s="17">
        <v>0.17469999999999999</v>
      </c>
      <c r="AQ67" s="17">
        <v>0.1767</v>
      </c>
      <c r="AR67" s="17">
        <v>0.17949999999999999</v>
      </c>
      <c r="AS67" s="17"/>
      <c r="AT67" s="17"/>
      <c r="AU67" s="17"/>
      <c r="AV67" s="17"/>
      <c r="AW67" s="17"/>
      <c r="AX67" s="17"/>
      <c r="AY67" s="17"/>
      <c r="AZ67" s="17"/>
    </row>
    <row r="68" spans="1:52" x14ac:dyDescent="0.25">
      <c r="A68" s="15" t="s">
        <v>77</v>
      </c>
      <c r="B68" s="17">
        <v>9.1899999999999996E-2</v>
      </c>
      <c r="C68" s="17">
        <v>9.6000000000000002E-2</v>
      </c>
      <c r="D68" s="17">
        <v>9.4299999999999995E-2</v>
      </c>
      <c r="E68" s="17">
        <v>9.6000000000000002E-2</v>
      </c>
      <c r="F68" s="17">
        <v>0.1011</v>
      </c>
      <c r="G68" s="17">
        <v>0.1109</v>
      </c>
      <c r="H68" s="17">
        <v>0.1071</v>
      </c>
      <c r="I68" s="17">
        <v>0.11509999999999999</v>
      </c>
      <c r="J68" s="17">
        <v>0.1216</v>
      </c>
      <c r="K68" s="17">
        <v>0.11360000000000001</v>
      </c>
      <c r="L68" s="17">
        <v>0.1113</v>
      </c>
      <c r="M68" s="17">
        <v>0.1145</v>
      </c>
      <c r="N68" s="17">
        <v>0.1164</v>
      </c>
      <c r="O68" s="17">
        <v>0.11609999999999999</v>
      </c>
      <c r="P68" s="17">
        <v>0.1147</v>
      </c>
      <c r="Q68" s="17">
        <v>0.10630000000000001</v>
      </c>
      <c r="R68" s="17">
        <v>0.11169999999999999</v>
      </c>
      <c r="S68" s="17">
        <v>0.1137</v>
      </c>
      <c r="T68" s="17">
        <v>0.115</v>
      </c>
      <c r="U68" s="17">
        <v>0.11310000000000001</v>
      </c>
      <c r="V68" s="17">
        <v>0.1164</v>
      </c>
      <c r="W68" s="17">
        <v>0.1137</v>
      </c>
      <c r="X68" s="17">
        <v>0.1164</v>
      </c>
      <c r="Y68" s="17">
        <v>0.11509999999999999</v>
      </c>
      <c r="Z68" s="17">
        <v>0.1143</v>
      </c>
      <c r="AA68" s="17">
        <v>0.12139999999999999</v>
      </c>
      <c r="AB68" s="17">
        <v>0.1183</v>
      </c>
      <c r="AC68" s="17">
        <v>0.11559999999999999</v>
      </c>
      <c r="AD68" s="17">
        <v>0.1115</v>
      </c>
      <c r="AE68" s="17">
        <v>0.1085</v>
      </c>
      <c r="AF68" s="17">
        <v>0.1075</v>
      </c>
      <c r="AG68" s="17">
        <v>0.1114</v>
      </c>
      <c r="AH68" s="17">
        <v>0.1125</v>
      </c>
      <c r="AI68" s="17">
        <v>0.10929999999999999</v>
      </c>
      <c r="AJ68" s="17">
        <v>0.1123</v>
      </c>
      <c r="AK68" s="17">
        <v>0.11550000000000001</v>
      </c>
      <c r="AL68" s="17">
        <v>0.11849999999999999</v>
      </c>
      <c r="AM68" s="17">
        <v>0.11890000000000001</v>
      </c>
      <c r="AN68" s="17">
        <v>0.11509999999999999</v>
      </c>
      <c r="AO68" s="17">
        <v>0.1172</v>
      </c>
      <c r="AP68" s="17">
        <v>0.1164</v>
      </c>
      <c r="AQ68" s="17">
        <v>0.1177</v>
      </c>
      <c r="AR68" s="17">
        <v>0.1195</v>
      </c>
      <c r="AS68" s="17"/>
      <c r="AT68" s="17"/>
      <c r="AU68" s="17"/>
      <c r="AV68" s="17"/>
      <c r="AW68" s="17"/>
      <c r="AX68" s="17"/>
      <c r="AY68" s="17"/>
      <c r="AZ68" s="17"/>
    </row>
    <row r="69" spans="1:52" x14ac:dyDescent="0.25">
      <c r="A69" s="15" t="s">
        <v>78</v>
      </c>
      <c r="B69" s="17">
        <v>9.9699999999999997E-2</v>
      </c>
      <c r="C69" s="17">
        <v>0.1042</v>
      </c>
      <c r="D69" s="17">
        <v>0.1023</v>
      </c>
      <c r="E69" s="17">
        <v>0.1042</v>
      </c>
      <c r="F69" s="17">
        <v>0.1011</v>
      </c>
      <c r="G69" s="17">
        <v>0.1167</v>
      </c>
      <c r="H69" s="17">
        <v>0.11260000000000001</v>
      </c>
      <c r="I69" s="17">
        <v>0.1211</v>
      </c>
      <c r="J69" s="17">
        <v>0.1227</v>
      </c>
      <c r="K69" s="17">
        <v>0.11459999999999999</v>
      </c>
      <c r="L69" s="17">
        <v>0.1123</v>
      </c>
      <c r="M69" s="17">
        <v>0.11559999999999999</v>
      </c>
      <c r="N69" s="17">
        <v>0.114</v>
      </c>
      <c r="O69" s="17">
        <v>0.1137</v>
      </c>
      <c r="P69" s="17">
        <v>0.1245</v>
      </c>
      <c r="Q69" s="17">
        <v>0.1153</v>
      </c>
      <c r="R69" s="17">
        <v>0.1212</v>
      </c>
      <c r="S69" s="17">
        <v>0.1234</v>
      </c>
      <c r="T69" s="17">
        <v>0.12479999999999999</v>
      </c>
      <c r="U69" s="17">
        <v>0.12280000000000001</v>
      </c>
      <c r="V69" s="17">
        <v>0.1263</v>
      </c>
      <c r="W69" s="17">
        <v>0.1234</v>
      </c>
      <c r="X69" s="17">
        <v>0.1263</v>
      </c>
      <c r="Y69" s="17">
        <v>0.1249</v>
      </c>
      <c r="Z69" s="17">
        <v>0.1241</v>
      </c>
      <c r="AA69" s="17">
        <v>0.1318</v>
      </c>
      <c r="AB69" s="17">
        <v>0.12839999999999999</v>
      </c>
      <c r="AC69" s="17">
        <v>0.12540000000000001</v>
      </c>
      <c r="AD69" s="17">
        <v>0.121</v>
      </c>
      <c r="AE69" s="17">
        <v>0.1178</v>
      </c>
      <c r="AF69" s="17">
        <v>0.1167</v>
      </c>
      <c r="AG69" s="17">
        <v>0.12089999999999999</v>
      </c>
      <c r="AH69" s="17">
        <v>0.122</v>
      </c>
      <c r="AI69" s="17">
        <v>0.1186</v>
      </c>
      <c r="AJ69" s="17">
        <v>0.12189999999999999</v>
      </c>
      <c r="AK69" s="17">
        <v>0.12529999999999999</v>
      </c>
      <c r="AL69" s="17">
        <v>0.1341</v>
      </c>
      <c r="AM69" s="17">
        <v>0.13450000000000001</v>
      </c>
      <c r="AN69" s="17">
        <v>0.13020000000000001</v>
      </c>
      <c r="AO69" s="17">
        <v>0.13250000000000001</v>
      </c>
      <c r="AP69" s="17">
        <v>0.1263</v>
      </c>
      <c r="AQ69" s="17">
        <v>0.12770000000000001</v>
      </c>
      <c r="AR69" s="17">
        <v>0.12970000000000001</v>
      </c>
      <c r="AS69" s="17"/>
      <c r="AT69" s="17"/>
      <c r="AU69" s="17"/>
      <c r="AV69" s="17"/>
      <c r="AW69" s="17"/>
      <c r="AX69" s="17"/>
      <c r="AY69" s="17"/>
      <c r="AZ69" s="17"/>
    </row>
    <row r="70" spans="1:52" x14ac:dyDescent="0.25">
      <c r="A70" s="15" t="s">
        <v>79</v>
      </c>
      <c r="B70" s="17">
        <v>6.7100000000000007E-2</v>
      </c>
      <c r="C70" s="17">
        <v>7.0099999999999996E-2</v>
      </c>
      <c r="D70" s="17">
        <v>6.88E-2</v>
      </c>
      <c r="E70" s="17">
        <v>7.0099999999999996E-2</v>
      </c>
      <c r="F70" s="17">
        <v>7.3700000000000002E-2</v>
      </c>
      <c r="G70" s="17">
        <v>8.09E-2</v>
      </c>
      <c r="H70" s="17">
        <v>7.8100000000000003E-2</v>
      </c>
      <c r="I70" s="17">
        <v>8.4000000000000005E-2</v>
      </c>
      <c r="J70" s="17">
        <v>8.8700000000000001E-2</v>
      </c>
      <c r="K70" s="17">
        <v>8.2799999999999999E-2</v>
      </c>
      <c r="L70" s="17">
        <v>8.1199999999999994E-2</v>
      </c>
      <c r="M70" s="17">
        <v>8.3599999999999994E-2</v>
      </c>
      <c r="N70" s="17">
        <v>8.4900000000000003E-2</v>
      </c>
      <c r="O70" s="17">
        <v>8.4699999999999998E-2</v>
      </c>
      <c r="P70" s="17">
        <v>8.3699999999999997E-2</v>
      </c>
      <c r="Q70" s="17">
        <v>7.7499999999999999E-2</v>
      </c>
      <c r="R70" s="17">
        <v>8.1500000000000003E-2</v>
      </c>
      <c r="S70" s="17">
        <v>8.3000000000000004E-2</v>
      </c>
      <c r="T70" s="17">
        <v>8.3900000000000002E-2</v>
      </c>
      <c r="U70" s="17">
        <v>8.2500000000000004E-2</v>
      </c>
      <c r="V70" s="17">
        <v>8.4900000000000003E-2</v>
      </c>
      <c r="W70" s="17">
        <v>8.3000000000000004E-2</v>
      </c>
      <c r="X70" s="17">
        <v>8.4900000000000003E-2</v>
      </c>
      <c r="Y70" s="17">
        <v>8.3900000000000002E-2</v>
      </c>
      <c r="Z70" s="17">
        <v>8.3400000000000002E-2</v>
      </c>
      <c r="AA70" s="17">
        <v>8.8599999999999998E-2</v>
      </c>
      <c r="AB70" s="17">
        <v>8.6300000000000002E-2</v>
      </c>
      <c r="AC70" s="17">
        <v>8.43E-2</v>
      </c>
      <c r="AD70" s="17">
        <v>8.14E-2</v>
      </c>
      <c r="AE70" s="17">
        <v>7.9200000000000007E-2</v>
      </c>
      <c r="AF70" s="17">
        <v>7.8399999999999997E-2</v>
      </c>
      <c r="AG70" s="17">
        <v>8.1299999999999997E-2</v>
      </c>
      <c r="AH70" s="17">
        <v>8.2000000000000003E-2</v>
      </c>
      <c r="AI70" s="17">
        <v>7.9799999999999996E-2</v>
      </c>
      <c r="AJ70" s="17">
        <v>8.2000000000000003E-2</v>
      </c>
      <c r="AK70" s="17">
        <v>8.4199999999999997E-2</v>
      </c>
      <c r="AL70" s="17">
        <v>8.6499999999999994E-2</v>
      </c>
      <c r="AM70" s="17">
        <v>8.6800000000000002E-2</v>
      </c>
      <c r="AN70" s="17">
        <v>8.4000000000000005E-2</v>
      </c>
      <c r="AO70" s="17">
        <v>8.5500000000000007E-2</v>
      </c>
      <c r="AP70" s="17">
        <v>8.4900000000000003E-2</v>
      </c>
      <c r="AQ70" s="17">
        <v>8.5800000000000001E-2</v>
      </c>
      <c r="AR70" s="17">
        <v>8.72E-2</v>
      </c>
      <c r="AS70" s="17"/>
      <c r="AT70" s="17"/>
      <c r="AU70" s="17"/>
      <c r="AV70" s="17"/>
      <c r="AW70" s="17"/>
      <c r="AX70" s="17"/>
      <c r="AY70" s="17"/>
      <c r="AZ70" s="17"/>
    </row>
  </sheetData>
  <sheetProtection algorithmName="SHA-512" hashValue="0Myey8+gFkqMUL7wRW8EJLeKxGr4BTtDM/pbMopYxx+nPFKuwd0PfbcbbVPt7SotutxHovBft0lUS2qsGxLnbg==" saltValue="3ryRICiphrf5sj9rYCGLYA==" spinCount="100000" sheet="1" objects="1" scenarios="1"/>
  <pageMargins left="0.46" right="0.7" top="0.25" bottom="0.3" header="0.25" footer="0.3"/>
  <pageSetup paperSize="5"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workbookViewId="0">
      <pane xSplit="1" ySplit="2" topLeftCell="AL3" activePane="bottomRight" state="frozen"/>
      <selection activeCell="Z51" sqref="Z51"/>
      <selection pane="topRight" activeCell="Z51" sqref="Z51"/>
      <selection pane="bottomLeft" activeCell="Z51" sqref="Z51"/>
      <selection pane="bottomRight" activeCell="AS3" sqref="AS3"/>
    </sheetView>
  </sheetViews>
  <sheetFormatPr defaultRowHeight="15" x14ac:dyDescent="0.25"/>
  <cols>
    <col min="1" max="1" width="15.5703125" style="1" customWidth="1"/>
    <col min="2" max="2" width="9.28515625" style="16" bestFit="1" customWidth="1"/>
    <col min="3" max="10" width="11.5703125" style="16" bestFit="1" customWidth="1"/>
    <col min="11" max="15" width="9.28515625" style="16" bestFit="1" customWidth="1"/>
    <col min="16" max="52" width="8.85546875" style="16" customWidth="1"/>
  </cols>
  <sheetData>
    <row r="1" spans="1:52" x14ac:dyDescent="0.25">
      <c r="A1" s="1" t="s">
        <v>131</v>
      </c>
    </row>
    <row r="2" spans="1:52" s="1" customFormat="1" x14ac:dyDescent="0.25">
      <c r="A2" s="1" t="s">
        <v>81</v>
      </c>
      <c r="B2" s="18" t="s">
        <v>11</v>
      </c>
      <c r="C2" s="18" t="s">
        <v>10</v>
      </c>
      <c r="D2" s="18" t="s">
        <v>9</v>
      </c>
      <c r="E2" s="18" t="s">
        <v>8</v>
      </c>
      <c r="F2" s="18" t="s">
        <v>7</v>
      </c>
      <c r="G2" s="18" t="s">
        <v>6</v>
      </c>
      <c r="H2" s="18" t="s">
        <v>5</v>
      </c>
      <c r="I2" s="18" t="s">
        <v>4</v>
      </c>
      <c r="J2" s="18" t="s">
        <v>3</v>
      </c>
      <c r="K2" s="18" t="s">
        <v>2</v>
      </c>
      <c r="L2" s="18" t="s">
        <v>1</v>
      </c>
      <c r="M2" s="18" t="s">
        <v>0</v>
      </c>
      <c r="N2" s="18" t="s">
        <v>24</v>
      </c>
      <c r="O2" s="18" t="s">
        <v>25</v>
      </c>
      <c r="P2" s="18" t="s">
        <v>144</v>
      </c>
      <c r="Q2" s="18" t="s">
        <v>145</v>
      </c>
      <c r="R2" s="18" t="s">
        <v>146</v>
      </c>
      <c r="S2" s="18" t="s">
        <v>147</v>
      </c>
      <c r="T2" s="18" t="s">
        <v>148</v>
      </c>
      <c r="U2" s="18" t="s">
        <v>149</v>
      </c>
      <c r="V2" s="18" t="s">
        <v>150</v>
      </c>
      <c r="W2" s="18" t="s">
        <v>151</v>
      </c>
      <c r="X2" s="18" t="s">
        <v>152</v>
      </c>
      <c r="Y2" s="18" t="s">
        <v>153</v>
      </c>
      <c r="Z2" s="18" t="s">
        <v>163</v>
      </c>
      <c r="AA2" s="18" t="s">
        <v>164</v>
      </c>
      <c r="AB2" s="18" t="s">
        <v>165</v>
      </c>
      <c r="AC2" s="18" t="s">
        <v>166</v>
      </c>
      <c r="AD2" s="18" t="s">
        <v>167</v>
      </c>
      <c r="AE2" s="18" t="s">
        <v>168</v>
      </c>
      <c r="AF2" s="18" t="s">
        <v>169</v>
      </c>
      <c r="AG2" s="18" t="s">
        <v>170</v>
      </c>
      <c r="AH2" s="18" t="s">
        <v>174</v>
      </c>
      <c r="AI2" s="18" t="s">
        <v>175</v>
      </c>
      <c r="AJ2" s="18" t="s">
        <v>176</v>
      </c>
      <c r="AK2" s="18" t="s">
        <v>177</v>
      </c>
      <c r="AL2" s="18" t="s">
        <v>186</v>
      </c>
      <c r="AM2" s="18" t="s">
        <v>187</v>
      </c>
      <c r="AN2" s="18" t="s">
        <v>188</v>
      </c>
      <c r="AO2" s="18" t="s">
        <v>189</v>
      </c>
      <c r="AP2" s="18" t="s">
        <v>205</v>
      </c>
      <c r="AQ2" s="18" t="s">
        <v>206</v>
      </c>
      <c r="AR2" s="18" t="s">
        <v>207</v>
      </c>
      <c r="AS2" s="18" t="s">
        <v>208</v>
      </c>
      <c r="AT2" s="18"/>
      <c r="AU2" s="18"/>
      <c r="AV2" s="18"/>
      <c r="AW2" s="18"/>
      <c r="AX2" s="18"/>
      <c r="AY2" s="18"/>
      <c r="AZ2" s="18"/>
    </row>
    <row r="3" spans="1:52" x14ac:dyDescent="0.25">
      <c r="A3" s="4" t="s">
        <v>13</v>
      </c>
      <c r="B3" s="17">
        <v>0.09</v>
      </c>
      <c r="C3" s="17">
        <v>0.09</v>
      </c>
      <c r="D3" s="17">
        <v>0.09</v>
      </c>
      <c r="E3" s="17">
        <v>0.09</v>
      </c>
      <c r="F3" s="17">
        <v>0.09</v>
      </c>
      <c r="G3" s="17">
        <v>0.13</v>
      </c>
      <c r="H3" s="17">
        <v>0.13</v>
      </c>
      <c r="I3" s="17">
        <v>0.13</v>
      </c>
      <c r="J3" s="17">
        <v>0.13</v>
      </c>
      <c r="K3" s="17">
        <v>0.13</v>
      </c>
      <c r="L3" s="17">
        <v>0.13</v>
      </c>
      <c r="M3" s="17">
        <v>0.13</v>
      </c>
      <c r="N3" s="17">
        <v>0.1749</v>
      </c>
      <c r="O3" s="17">
        <v>0.1749</v>
      </c>
      <c r="P3" s="17">
        <v>0.1749</v>
      </c>
      <c r="Q3" s="17">
        <v>0.1749</v>
      </c>
      <c r="R3" s="17">
        <v>0.1973</v>
      </c>
      <c r="S3" s="17">
        <v>0.1973</v>
      </c>
      <c r="T3" s="17">
        <v>0.1973</v>
      </c>
      <c r="U3" s="17">
        <v>0.1973</v>
      </c>
      <c r="V3" s="17">
        <v>0.1973</v>
      </c>
      <c r="W3" s="17">
        <v>0.1973</v>
      </c>
      <c r="X3" s="17">
        <v>0.13</v>
      </c>
      <c r="Y3" s="17">
        <v>0.13</v>
      </c>
      <c r="Z3" s="17">
        <v>0.13</v>
      </c>
      <c r="AA3" s="17">
        <v>0.13</v>
      </c>
      <c r="AB3" s="17">
        <v>0.13</v>
      </c>
      <c r="AC3" s="17">
        <v>0.13</v>
      </c>
      <c r="AD3" s="17">
        <v>0.13</v>
      </c>
      <c r="AE3" s="17">
        <v>0.13</v>
      </c>
      <c r="AF3" s="17">
        <v>0.13</v>
      </c>
      <c r="AG3" s="17">
        <v>0.13</v>
      </c>
      <c r="AH3" s="17">
        <v>0.13</v>
      </c>
      <c r="AI3" s="17">
        <v>0</v>
      </c>
      <c r="AJ3" s="17">
        <v>0</v>
      </c>
      <c r="AK3" s="17">
        <v>4.4999999999999998E-2</v>
      </c>
      <c r="AL3" s="17">
        <v>0</v>
      </c>
      <c r="AM3" s="17">
        <v>0</v>
      </c>
      <c r="AN3" s="17">
        <v>0</v>
      </c>
      <c r="AO3" s="17">
        <v>0</v>
      </c>
      <c r="AP3" s="17">
        <v>0.09</v>
      </c>
      <c r="AQ3" s="17">
        <v>0.13</v>
      </c>
      <c r="AR3" s="17">
        <v>0.13</v>
      </c>
      <c r="AS3" s="17"/>
      <c r="AT3" s="17"/>
      <c r="AU3" s="17"/>
      <c r="AV3" s="17"/>
      <c r="AW3" s="17"/>
      <c r="AX3" s="17"/>
      <c r="AY3" s="17"/>
      <c r="AZ3" s="17"/>
    </row>
    <row r="4" spans="1:52" x14ac:dyDescent="0.25">
      <c r="A4" s="4" t="s">
        <v>161</v>
      </c>
      <c r="B4" s="17"/>
      <c r="C4" s="17"/>
      <c r="D4" s="17"/>
      <c r="E4" s="17"/>
      <c r="F4" s="17"/>
      <c r="G4" s="17"/>
      <c r="H4" s="17"/>
      <c r="I4" s="17"/>
      <c r="J4" s="17"/>
      <c r="K4" s="17"/>
      <c r="L4" s="17"/>
      <c r="M4" s="17"/>
      <c r="N4" s="17"/>
      <c r="O4" s="17"/>
      <c r="P4" s="17"/>
      <c r="Q4" s="17"/>
      <c r="R4" s="17"/>
      <c r="S4" s="17"/>
      <c r="T4" s="17"/>
      <c r="U4" s="17"/>
      <c r="V4" s="17"/>
      <c r="W4" s="17">
        <v>0.13</v>
      </c>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row>
    <row r="5" spans="1:52" x14ac:dyDescent="0.25">
      <c r="A5" s="4" t="s">
        <v>14</v>
      </c>
      <c r="B5" s="17">
        <v>4.4699999999999997E-2</v>
      </c>
      <c r="C5" s="17">
        <v>9.3600000000000003E-2</v>
      </c>
      <c r="D5" s="17">
        <v>4.5900000000000003E-2</v>
      </c>
      <c r="E5" s="17">
        <v>4.6699999999999998E-2</v>
      </c>
      <c r="F5" s="17">
        <v>4.9200000000000001E-2</v>
      </c>
      <c r="G5" s="17">
        <v>5.3999999999999999E-2</v>
      </c>
      <c r="H5" s="17">
        <v>5.21E-2</v>
      </c>
      <c r="I5" s="17">
        <v>5.6000000000000001E-2</v>
      </c>
      <c r="J5" s="17">
        <v>5.9200000000000003E-2</v>
      </c>
      <c r="K5" s="17">
        <v>5.5300000000000002E-2</v>
      </c>
      <c r="L5" s="17">
        <v>5.4199999999999998E-2</v>
      </c>
      <c r="M5" s="17">
        <v>6.2700000000000006E-2</v>
      </c>
      <c r="N5" s="17">
        <v>6.3799999999999996E-2</v>
      </c>
      <c r="O5" s="17">
        <v>6.3600000000000004E-2</v>
      </c>
      <c r="P5" s="17">
        <v>6.2799999999999995E-2</v>
      </c>
      <c r="Q5" s="17">
        <v>5.8200000000000002E-2</v>
      </c>
      <c r="R5" s="17">
        <v>6.1199999999999997E-2</v>
      </c>
      <c r="S5" s="17">
        <v>6.2300000000000001E-2</v>
      </c>
      <c r="T5" s="17">
        <v>6.3E-2</v>
      </c>
      <c r="U5" s="17">
        <v>6.2E-2</v>
      </c>
      <c r="V5" s="17">
        <v>6.3700000000000007E-2</v>
      </c>
      <c r="W5" s="17">
        <v>6.2300000000000001E-2</v>
      </c>
      <c r="X5" s="17">
        <v>6.3799999999999996E-2</v>
      </c>
      <c r="Y5" s="17">
        <v>8.3900000000000002E-2</v>
      </c>
      <c r="Z5" s="17">
        <v>8.3400000000000002E-2</v>
      </c>
      <c r="AA5" s="17">
        <v>8.8599999999999998E-2</v>
      </c>
      <c r="AB5" s="17">
        <v>8.6300000000000002E-2</v>
      </c>
      <c r="AC5" s="17">
        <v>9.1399999999999995E-2</v>
      </c>
      <c r="AD5" s="17">
        <v>8.8200000000000001E-2</v>
      </c>
      <c r="AE5" s="17">
        <v>8.5800000000000001E-2</v>
      </c>
      <c r="AF5" s="17">
        <v>8.5000000000000006E-2</v>
      </c>
      <c r="AG5" s="17">
        <v>9.4799999999999995E-2</v>
      </c>
      <c r="AH5" s="17">
        <v>9.5799999999999996E-2</v>
      </c>
      <c r="AI5" s="17">
        <v>9.3100000000000002E-2</v>
      </c>
      <c r="AJ5" s="17">
        <v>9.5699999999999993E-2</v>
      </c>
      <c r="AK5" s="17">
        <v>9.8299999999999998E-2</v>
      </c>
      <c r="AL5" s="17">
        <v>0.1009</v>
      </c>
      <c r="AM5" s="17">
        <v>0.1013</v>
      </c>
      <c r="AN5" s="17">
        <v>9.8000000000000004E-2</v>
      </c>
      <c r="AO5" s="17">
        <v>0.1033</v>
      </c>
      <c r="AP5" s="17">
        <v>0.1026</v>
      </c>
      <c r="AQ5" s="17">
        <v>0.1037</v>
      </c>
      <c r="AR5" s="17">
        <v>0.1053</v>
      </c>
      <c r="AS5" s="17"/>
      <c r="AT5" s="17"/>
      <c r="AU5" s="17"/>
      <c r="AV5" s="17"/>
      <c r="AW5" s="17"/>
      <c r="AX5" s="17"/>
      <c r="AY5" s="17"/>
      <c r="AZ5" s="17"/>
    </row>
    <row r="6" spans="1:52" x14ac:dyDescent="0.25">
      <c r="A6" s="4" t="s">
        <v>162</v>
      </c>
      <c r="B6" s="17"/>
      <c r="C6" s="17"/>
      <c r="D6" s="17"/>
      <c r="E6" s="17"/>
      <c r="F6" s="17"/>
      <c r="G6" s="17"/>
      <c r="H6" s="17"/>
      <c r="I6" s="17"/>
      <c r="J6" s="17"/>
      <c r="K6" s="17"/>
      <c r="L6" s="17"/>
      <c r="M6" s="17"/>
      <c r="N6" s="17"/>
      <c r="O6" s="17"/>
      <c r="P6" s="17"/>
      <c r="Q6" s="17"/>
      <c r="R6" s="17"/>
      <c r="S6" s="17"/>
      <c r="T6" s="17"/>
      <c r="U6" s="17"/>
      <c r="V6" s="17"/>
      <c r="W6" s="17"/>
      <c r="X6" s="17">
        <v>8.4900000000000003E-2</v>
      </c>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row>
    <row r="7" spans="1:52" x14ac:dyDescent="0.25">
      <c r="A7" s="4" t="s">
        <v>15</v>
      </c>
      <c r="B7" s="17">
        <v>6.0100000000000001E-2</v>
      </c>
      <c r="C7" s="17">
        <v>6.2799999999999995E-2</v>
      </c>
      <c r="D7" s="17">
        <v>6.1600000000000002E-2</v>
      </c>
      <c r="E7" s="17">
        <v>6.2799999999999995E-2</v>
      </c>
      <c r="F7" s="17">
        <v>6.3549999999999995E-2</v>
      </c>
      <c r="G7" s="17">
        <v>7.2499999999999995E-2</v>
      </c>
      <c r="H7" s="17">
        <v>7.0000000000000007E-2</v>
      </c>
      <c r="I7" s="17">
        <v>7.5300000000000006E-2</v>
      </c>
      <c r="J7" s="17">
        <v>7.9500000000000001E-2</v>
      </c>
      <c r="K7" s="17">
        <v>7.4200000000000002E-2</v>
      </c>
      <c r="L7" s="17">
        <v>7.2700000000000001E-2</v>
      </c>
      <c r="M7" s="17">
        <v>7.4899999999999994E-2</v>
      </c>
      <c r="N7" s="17">
        <v>7.6100000000000001E-2</v>
      </c>
      <c r="O7" s="17">
        <v>7.5899999999999995E-2</v>
      </c>
      <c r="P7" s="17">
        <v>7.4999999999999997E-2</v>
      </c>
      <c r="Q7" s="17">
        <v>6.9500000000000006E-2</v>
      </c>
      <c r="R7" s="17">
        <v>7.2999999999999995E-2</v>
      </c>
      <c r="S7" s="17">
        <v>7.4300000000000005E-2</v>
      </c>
      <c r="T7" s="17">
        <v>7.51E-2</v>
      </c>
      <c r="U7" s="17">
        <v>7.3899999999999993E-2</v>
      </c>
      <c r="V7" s="17">
        <v>7.6100000000000001E-2</v>
      </c>
      <c r="W7" s="17">
        <v>7.4300000000000005E-2</v>
      </c>
      <c r="X7" s="17">
        <v>7.6100000000000001E-2</v>
      </c>
      <c r="Y7" s="17">
        <v>8.5699999999999998E-2</v>
      </c>
      <c r="Z7" s="17">
        <v>8.5099999999999995E-2</v>
      </c>
      <c r="AA7" s="17">
        <v>9.0399999999999994E-2</v>
      </c>
      <c r="AB7" s="17">
        <v>8.8099999999999998E-2</v>
      </c>
      <c r="AC7" s="17">
        <v>8.5999999999999993E-2</v>
      </c>
      <c r="AD7" s="17">
        <v>8.3000000000000004E-2</v>
      </c>
      <c r="AE7" s="17">
        <v>8.0799999999999997E-2</v>
      </c>
      <c r="AF7" s="17">
        <v>0.08</v>
      </c>
      <c r="AG7" s="17">
        <v>8.2900000000000001E-2</v>
      </c>
      <c r="AH7" s="17">
        <v>8.3699999999999997E-2</v>
      </c>
      <c r="AI7" s="17">
        <v>8.14E-2</v>
      </c>
      <c r="AJ7" s="17">
        <v>8.3599999999999994E-2</v>
      </c>
      <c r="AK7" s="17">
        <v>8.6400000000000005E-2</v>
      </c>
      <c r="AL7" s="17">
        <v>8.8700000000000001E-2</v>
      </c>
      <c r="AM7" s="17">
        <v>8.8999999999999996E-2</v>
      </c>
      <c r="AN7" s="17">
        <v>8.6099999999999996E-2</v>
      </c>
      <c r="AO7" s="17">
        <v>8.7999999999999995E-2</v>
      </c>
      <c r="AP7" s="17">
        <v>8.7400000000000005E-2</v>
      </c>
      <c r="AQ7" s="17">
        <v>8.8400000000000006E-2</v>
      </c>
      <c r="AR7" s="17">
        <v>8.9800000000000005E-2</v>
      </c>
      <c r="AS7" s="17"/>
      <c r="AT7" s="17"/>
      <c r="AU7" s="17"/>
      <c r="AV7" s="17"/>
      <c r="AW7" s="17"/>
      <c r="AX7" s="17"/>
      <c r="AY7" s="17"/>
      <c r="AZ7" s="17"/>
    </row>
    <row r="8" spans="1:52" x14ac:dyDescent="0.25">
      <c r="A8" s="4" t="s">
        <v>18</v>
      </c>
      <c r="B8" s="17">
        <v>5.0299999999999997E-2</v>
      </c>
      <c r="C8" s="17">
        <v>5.2600000000000001E-2</v>
      </c>
      <c r="D8" s="17">
        <v>5.16E-2</v>
      </c>
      <c r="E8" s="17">
        <v>5.2600000000000001E-2</v>
      </c>
      <c r="F8" s="17">
        <v>6.6100000000000006E-2</v>
      </c>
      <c r="G8" s="17">
        <v>6.08E-2</v>
      </c>
      <c r="H8" s="17">
        <v>5.8599999999999999E-2</v>
      </c>
      <c r="I8" s="17">
        <v>6.3100000000000003E-2</v>
      </c>
      <c r="J8" s="17">
        <v>6.6600000000000006E-2</v>
      </c>
      <c r="K8" s="17">
        <v>6.2199999999999998E-2</v>
      </c>
      <c r="L8" s="17">
        <v>6.0999999999999999E-2</v>
      </c>
      <c r="M8" s="17">
        <v>6.2700000000000006E-2</v>
      </c>
      <c r="N8" s="17">
        <v>6.3799999999999996E-2</v>
      </c>
      <c r="O8" s="17">
        <v>6.3600000000000004E-2</v>
      </c>
      <c r="P8" s="17">
        <v>6.2799999999999995E-2</v>
      </c>
      <c r="Q8" s="17">
        <v>5.8200000000000002E-2</v>
      </c>
      <c r="R8" s="17">
        <v>6.1199999999999997E-2</v>
      </c>
      <c r="S8" s="17">
        <v>6.2300000000000001E-2</v>
      </c>
      <c r="T8" s="17">
        <v>6.3E-2</v>
      </c>
      <c r="U8" s="17">
        <v>6.2E-2</v>
      </c>
      <c r="V8" s="17">
        <v>6.3700000000000007E-2</v>
      </c>
      <c r="W8" s="17">
        <v>6.2300000000000001E-2</v>
      </c>
      <c r="X8" s="17">
        <v>6.3799999999999996E-2</v>
      </c>
      <c r="Y8" s="17">
        <v>6.3E-2</v>
      </c>
      <c r="Z8" s="17">
        <v>6.2600000000000003E-2</v>
      </c>
      <c r="AA8" s="17">
        <v>6.6500000000000004E-2</v>
      </c>
      <c r="AB8" s="17">
        <v>6.4799999999999996E-2</v>
      </c>
      <c r="AC8" s="17">
        <v>6.3299999999999995E-2</v>
      </c>
      <c r="AD8" s="17">
        <v>6.1100000000000002E-2</v>
      </c>
      <c r="AE8" s="17">
        <v>5.9499999999999997E-2</v>
      </c>
      <c r="AF8" s="17">
        <v>5.8900000000000001E-2</v>
      </c>
      <c r="AG8" s="17">
        <v>6.0999999999999999E-2</v>
      </c>
      <c r="AH8" s="17">
        <v>6.1600000000000002E-2</v>
      </c>
      <c r="AI8" s="17">
        <v>5.9900000000000002E-2</v>
      </c>
      <c r="AJ8" s="17">
        <v>6.1499999999999999E-2</v>
      </c>
      <c r="AK8" s="17">
        <v>6.3200000000000006E-2</v>
      </c>
      <c r="AL8" s="17">
        <v>6.4899999999999999E-2</v>
      </c>
      <c r="AM8" s="17">
        <v>6.5100000000000005E-2</v>
      </c>
      <c r="AN8" s="17">
        <v>6.3100000000000003E-2</v>
      </c>
      <c r="AO8" s="17">
        <v>6.4199999999999993E-2</v>
      </c>
      <c r="AP8" s="17">
        <v>6.3700000000000007E-2</v>
      </c>
      <c r="AQ8" s="17">
        <v>6.4399999999999999E-2</v>
      </c>
      <c r="AR8" s="17">
        <v>6.5500000000000003E-2</v>
      </c>
      <c r="AS8" s="17"/>
      <c r="AT8" s="17"/>
      <c r="AU8" s="17"/>
      <c r="AV8" s="17"/>
      <c r="AW8" s="17"/>
      <c r="AX8" s="17"/>
      <c r="AY8" s="17"/>
      <c r="AZ8" s="17"/>
    </row>
    <row r="9" spans="1:52" x14ac:dyDescent="0.25">
      <c r="A9" s="4" t="s">
        <v>16</v>
      </c>
      <c r="B9" s="17">
        <v>0.2117</v>
      </c>
      <c r="C9" s="17">
        <v>0.2117</v>
      </c>
      <c r="D9" s="17">
        <v>0.2117</v>
      </c>
      <c r="E9" s="17">
        <v>0.2117</v>
      </c>
      <c r="F9" s="17">
        <v>5.5399999999999998E-2</v>
      </c>
      <c r="G9" s="17">
        <v>0.2117</v>
      </c>
      <c r="H9" s="17">
        <v>0.2117</v>
      </c>
      <c r="I9" s="17">
        <v>0.2117</v>
      </c>
      <c r="J9" s="17">
        <v>0.2117</v>
      </c>
      <c r="K9" s="17">
        <v>0.2117</v>
      </c>
      <c r="L9" s="17">
        <v>0.2117</v>
      </c>
      <c r="M9" s="17">
        <v>0.2117</v>
      </c>
      <c r="N9" s="17">
        <v>0.2117</v>
      </c>
      <c r="O9" s="17">
        <v>0.2117</v>
      </c>
      <c r="P9" s="17">
        <v>0.2117</v>
      </c>
      <c r="Q9" s="17">
        <v>0.2117</v>
      </c>
      <c r="R9" s="17">
        <v>0.2117</v>
      </c>
      <c r="S9" s="17">
        <v>0.2228</v>
      </c>
      <c r="T9" s="17">
        <v>0.2228</v>
      </c>
      <c r="U9" s="17">
        <v>0.2228</v>
      </c>
      <c r="V9" s="17">
        <v>0.2228</v>
      </c>
      <c r="W9" s="17">
        <v>0.2339</v>
      </c>
      <c r="X9" s="17">
        <v>0.2339</v>
      </c>
      <c r="Y9" s="17">
        <v>0.2339</v>
      </c>
      <c r="Z9" s="17">
        <v>0.2339</v>
      </c>
      <c r="AA9" s="17">
        <v>0.2339</v>
      </c>
      <c r="AB9" s="17">
        <v>0.2339</v>
      </c>
      <c r="AC9" s="17">
        <v>0.2339</v>
      </c>
      <c r="AD9" s="17">
        <v>0.2339</v>
      </c>
      <c r="AE9" s="17">
        <v>0.24460000000000001</v>
      </c>
      <c r="AF9" s="17">
        <v>0.24460000000000001</v>
      </c>
      <c r="AG9" s="17">
        <v>0.24460000000000001</v>
      </c>
      <c r="AH9" s="17">
        <v>0.24460000000000001</v>
      </c>
      <c r="AI9" s="17">
        <v>0.2555</v>
      </c>
      <c r="AJ9" s="17">
        <v>0.2555</v>
      </c>
      <c r="AK9" s="17">
        <v>0.2555</v>
      </c>
      <c r="AL9" s="17">
        <v>0.2555</v>
      </c>
      <c r="AM9" s="17">
        <v>0.28810000000000002</v>
      </c>
      <c r="AN9" s="17">
        <v>0.28810000000000002</v>
      </c>
      <c r="AO9" s="17">
        <v>0.28810000000000002</v>
      </c>
      <c r="AP9" s="17">
        <v>0.28810000000000002</v>
      </c>
      <c r="AQ9" s="17">
        <v>0.3211</v>
      </c>
      <c r="AR9" s="17">
        <v>0.3211</v>
      </c>
      <c r="AS9" s="17"/>
      <c r="AT9" s="17"/>
      <c r="AU9" s="17"/>
      <c r="AV9" s="17"/>
      <c r="AW9" s="17"/>
      <c r="AX9" s="17"/>
      <c r="AY9" s="17"/>
      <c r="AZ9" s="17"/>
    </row>
    <row r="10" spans="1:52" x14ac:dyDescent="0.25">
      <c r="A10" s="4" t="s">
        <v>17</v>
      </c>
      <c r="B10" s="17">
        <v>0</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7">
        <v>0</v>
      </c>
      <c r="AN10" s="17">
        <v>0</v>
      </c>
      <c r="AO10" s="17">
        <v>0</v>
      </c>
      <c r="AP10" s="17">
        <v>0</v>
      </c>
      <c r="AQ10" s="17">
        <v>0</v>
      </c>
      <c r="AR10" s="17">
        <v>0</v>
      </c>
      <c r="AS10" s="17"/>
      <c r="AT10" s="17"/>
      <c r="AU10" s="17"/>
      <c r="AV10" s="17"/>
      <c r="AW10" s="17"/>
      <c r="AX10" s="17"/>
      <c r="AY10" s="17"/>
      <c r="AZ10" s="17"/>
    </row>
    <row r="11" spans="1:52" x14ac:dyDescent="0.25">
      <c r="A11" s="4" t="s">
        <v>158</v>
      </c>
      <c r="B11" s="17"/>
      <c r="C11" s="17"/>
      <c r="D11" s="17"/>
      <c r="E11" s="17"/>
      <c r="F11" s="17"/>
      <c r="G11" s="17"/>
      <c r="H11" s="17"/>
      <c r="I11" s="17"/>
      <c r="J11" s="17"/>
      <c r="K11" s="17"/>
      <c r="L11" s="17"/>
      <c r="M11" s="17"/>
      <c r="N11" s="17"/>
      <c r="O11" s="17"/>
      <c r="P11" s="17"/>
      <c r="Q11" s="17">
        <v>0</v>
      </c>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row>
    <row r="12" spans="1:52" x14ac:dyDescent="0.25">
      <c r="A12" s="4" t="s">
        <v>27</v>
      </c>
      <c r="B12" s="17">
        <v>6.1499999999999999E-2</v>
      </c>
      <c r="C12" s="17">
        <v>6.4199999999999993E-2</v>
      </c>
      <c r="D12" s="17">
        <v>6.3E-2</v>
      </c>
      <c r="E12" s="17">
        <v>6.4199999999999993E-2</v>
      </c>
      <c r="F12" s="17">
        <v>6.7599999999999993E-2</v>
      </c>
      <c r="G12" s="17">
        <v>7.4200000000000002E-2</v>
      </c>
      <c r="H12" s="17">
        <v>7.1599999999999997E-2</v>
      </c>
      <c r="I12" s="17">
        <v>7.6999999999999999E-2</v>
      </c>
      <c r="J12" s="17">
        <v>8.1299999999999997E-2</v>
      </c>
      <c r="K12" s="17">
        <v>7.5899999999999995E-2</v>
      </c>
      <c r="L12" s="17">
        <v>7.4399999999999994E-2</v>
      </c>
      <c r="M12" s="17">
        <v>7.6600000000000001E-2</v>
      </c>
      <c r="N12" s="17">
        <v>7.7799999999999994E-2</v>
      </c>
      <c r="O12" s="17">
        <v>7.7600000000000002E-2</v>
      </c>
      <c r="P12" s="17">
        <v>7.6700000000000004E-2</v>
      </c>
      <c r="Q12" s="17">
        <v>7.1099999999999997E-2</v>
      </c>
      <c r="R12" s="17">
        <v>7.4700000000000003E-2</v>
      </c>
      <c r="S12" s="17">
        <v>7.5999999999999998E-2</v>
      </c>
      <c r="T12" s="17">
        <v>7.6899999999999996E-2</v>
      </c>
      <c r="U12" s="17">
        <v>7.5600000000000001E-2</v>
      </c>
      <c r="V12" s="17">
        <v>7.7799999999999994E-2</v>
      </c>
      <c r="W12" s="17">
        <v>7.5999999999999998E-2</v>
      </c>
      <c r="X12" s="17">
        <v>7.7799999999999994E-2</v>
      </c>
      <c r="Y12" s="17">
        <v>7.6899999999999996E-2</v>
      </c>
      <c r="Z12" s="17">
        <v>7.6399999999999996E-2</v>
      </c>
      <c r="AA12" s="17">
        <v>8.1199999999999994E-2</v>
      </c>
      <c r="AB12" s="17">
        <v>7.9100000000000004E-2</v>
      </c>
      <c r="AC12" s="17">
        <v>7.7299999999999994E-2</v>
      </c>
      <c r="AD12" s="17">
        <v>7.46E-2</v>
      </c>
      <c r="AE12" s="17">
        <v>7.2599999999999998E-2</v>
      </c>
      <c r="AF12" s="17">
        <v>7.1900000000000006E-2</v>
      </c>
      <c r="AG12" s="17">
        <v>7.4499999999999997E-2</v>
      </c>
      <c r="AH12" s="17">
        <v>7.5200000000000003E-2</v>
      </c>
      <c r="AI12" s="17">
        <v>7.3099999999999998E-2</v>
      </c>
      <c r="AJ12" s="17">
        <v>7.51E-2</v>
      </c>
      <c r="AK12" s="17">
        <v>7.7200000000000005E-2</v>
      </c>
      <c r="AL12" s="17">
        <v>7.9200000000000007E-2</v>
      </c>
      <c r="AM12" s="17">
        <v>8.6800000000000002E-2</v>
      </c>
      <c r="AN12" s="17">
        <v>8.7599999999999997E-2</v>
      </c>
      <c r="AO12" s="17">
        <v>8.9099999999999999E-2</v>
      </c>
      <c r="AP12" s="17">
        <v>8.8499999999999995E-2</v>
      </c>
      <c r="AQ12" s="17">
        <v>8.9499999999999996E-2</v>
      </c>
      <c r="AR12" s="17">
        <v>9.4500000000000001E-2</v>
      </c>
      <c r="AS12" s="17"/>
      <c r="AT12" s="17"/>
      <c r="AU12" s="17"/>
      <c r="AV12" s="17"/>
      <c r="AW12" s="17"/>
      <c r="AX12" s="17"/>
      <c r="AY12" s="17"/>
      <c r="AZ12" s="17"/>
    </row>
    <row r="13" spans="1:52" x14ac:dyDescent="0.25">
      <c r="A13" s="4" t="s">
        <v>28</v>
      </c>
      <c r="B13" s="17">
        <v>6.9900000000000004E-2</v>
      </c>
      <c r="C13" s="17">
        <v>7.3099999999999998E-2</v>
      </c>
      <c r="D13" s="17">
        <v>7.17E-2</v>
      </c>
      <c r="E13" s="17">
        <v>7.2999999999999995E-2</v>
      </c>
      <c r="F13" s="17">
        <v>7.6899999999999996E-2</v>
      </c>
      <c r="G13" s="17">
        <v>8.4400000000000003E-2</v>
      </c>
      <c r="H13" s="17">
        <v>8.14E-2</v>
      </c>
      <c r="I13" s="17">
        <v>8.7599999999999997E-2</v>
      </c>
      <c r="J13" s="17">
        <v>9.2499999999999999E-2</v>
      </c>
      <c r="K13" s="17">
        <v>8.6400000000000005E-2</v>
      </c>
      <c r="L13" s="17">
        <v>8.4699999999999998E-2</v>
      </c>
      <c r="M13" s="17">
        <v>8.7099999999999997E-2</v>
      </c>
      <c r="N13" s="17">
        <v>8.8499999999999995E-2</v>
      </c>
      <c r="O13" s="17">
        <v>8.8300000000000003E-2</v>
      </c>
      <c r="P13" s="17">
        <v>8.7300000000000003E-2</v>
      </c>
      <c r="Q13" s="17">
        <v>8.0799999999999997E-2</v>
      </c>
      <c r="R13" s="17">
        <v>8.5000000000000006E-2</v>
      </c>
      <c r="S13" s="17">
        <v>8.6499999999999994E-2</v>
      </c>
      <c r="T13" s="17">
        <v>8.7400000000000005E-2</v>
      </c>
      <c r="U13" s="17">
        <v>8.5999999999999993E-2</v>
      </c>
      <c r="V13" s="17">
        <v>8.8499999999999995E-2</v>
      </c>
      <c r="W13" s="17">
        <v>8.6499999999999994E-2</v>
      </c>
      <c r="X13" s="17">
        <v>8.8599999999999998E-2</v>
      </c>
      <c r="Y13" s="17">
        <v>8.7499999999999994E-2</v>
      </c>
      <c r="Z13" s="17">
        <v>8.6999999999999994E-2</v>
      </c>
      <c r="AA13" s="17">
        <v>9.2399999999999996E-2</v>
      </c>
      <c r="AB13" s="17">
        <v>0.09</v>
      </c>
      <c r="AC13" s="17">
        <v>8.7900000000000006E-2</v>
      </c>
      <c r="AD13" s="17">
        <v>8.48E-2</v>
      </c>
      <c r="AE13" s="17">
        <v>8.2600000000000007E-2</v>
      </c>
      <c r="AF13" s="17">
        <v>8.1799999999999998E-2</v>
      </c>
      <c r="AG13" s="17">
        <v>8.4699999999999998E-2</v>
      </c>
      <c r="AH13" s="17">
        <v>8.5500000000000007E-2</v>
      </c>
      <c r="AI13" s="17">
        <v>8.3199999999999996E-2</v>
      </c>
      <c r="AJ13" s="17">
        <v>8.5400000000000004E-2</v>
      </c>
      <c r="AK13" s="17">
        <v>8.7800000000000003E-2</v>
      </c>
      <c r="AL13" s="17">
        <v>9.0200000000000002E-2</v>
      </c>
      <c r="AM13" s="17">
        <v>9.0499999999999997E-2</v>
      </c>
      <c r="AN13" s="17">
        <v>8.7599999999999997E-2</v>
      </c>
      <c r="AO13" s="17">
        <v>8.9099999999999999E-2</v>
      </c>
      <c r="AP13" s="17">
        <v>8.8499999999999995E-2</v>
      </c>
      <c r="AQ13" s="17">
        <v>8.9499999999999996E-2</v>
      </c>
      <c r="AR13" s="17">
        <v>9.0899999999999995E-2</v>
      </c>
      <c r="AS13" s="17"/>
      <c r="AT13" s="17"/>
      <c r="AU13" s="17"/>
      <c r="AV13" s="17"/>
      <c r="AW13" s="17"/>
      <c r="AX13" s="17"/>
      <c r="AY13" s="17"/>
      <c r="AZ13" s="17"/>
    </row>
    <row r="14" spans="1:52" x14ac:dyDescent="0.25">
      <c r="A14" s="4" t="s">
        <v>29</v>
      </c>
      <c r="B14" s="17">
        <v>6.4299999999999996E-2</v>
      </c>
      <c r="C14" s="17">
        <v>6.7199999999999996E-2</v>
      </c>
      <c r="D14" s="17">
        <v>6.6000000000000003E-2</v>
      </c>
      <c r="E14" s="17">
        <v>6.7199999999999996E-2</v>
      </c>
      <c r="F14" s="17">
        <v>7.0699999999999999E-2</v>
      </c>
      <c r="G14" s="17">
        <v>7.7600000000000002E-2</v>
      </c>
      <c r="H14" s="17">
        <v>7.4899999999999994E-2</v>
      </c>
      <c r="I14" s="17">
        <v>8.0600000000000005E-2</v>
      </c>
      <c r="J14" s="17">
        <v>8.5099999999999995E-2</v>
      </c>
      <c r="K14" s="17">
        <v>7.9399999999999998E-2</v>
      </c>
      <c r="L14" s="17">
        <v>7.7899999999999997E-2</v>
      </c>
      <c r="M14" s="17">
        <v>8.0100000000000005E-2</v>
      </c>
      <c r="N14" s="17">
        <v>8.14E-2</v>
      </c>
      <c r="O14" s="17">
        <v>8.1199999999999994E-2</v>
      </c>
      <c r="P14" s="17">
        <v>8.0299999999999996E-2</v>
      </c>
      <c r="Q14" s="17">
        <v>7.4399999999999994E-2</v>
      </c>
      <c r="R14" s="17">
        <v>7.8200000000000006E-2</v>
      </c>
      <c r="S14" s="17">
        <v>7.9600000000000004E-2</v>
      </c>
      <c r="T14" s="17">
        <v>8.0399999999999999E-2</v>
      </c>
      <c r="U14" s="17">
        <v>7.9100000000000004E-2</v>
      </c>
      <c r="V14" s="17">
        <v>8.14E-2</v>
      </c>
      <c r="W14" s="17">
        <v>7.9600000000000004E-2</v>
      </c>
      <c r="X14" s="17">
        <v>8.1500000000000003E-2</v>
      </c>
      <c r="Y14" s="17">
        <v>8.0500000000000002E-2</v>
      </c>
      <c r="Z14" s="17">
        <v>0.08</v>
      </c>
      <c r="AA14" s="17">
        <v>8.5000000000000006E-2</v>
      </c>
      <c r="AB14" s="17">
        <v>8.2799999999999999E-2</v>
      </c>
      <c r="AC14" s="17">
        <v>8.09E-2</v>
      </c>
      <c r="AD14" s="17">
        <v>7.8E-2</v>
      </c>
      <c r="AE14" s="17">
        <v>7.5899999999999995E-2</v>
      </c>
      <c r="AF14" s="17">
        <v>7.5200000000000003E-2</v>
      </c>
      <c r="AG14" s="17">
        <v>7.7899999999999997E-2</v>
      </c>
      <c r="AH14" s="17">
        <v>7.8700000000000006E-2</v>
      </c>
      <c r="AI14" s="17">
        <v>7.6499999999999999E-2</v>
      </c>
      <c r="AJ14" s="17">
        <v>7.8600000000000003E-2</v>
      </c>
      <c r="AK14" s="17">
        <v>8.0799999999999997E-2</v>
      </c>
      <c r="AL14" s="17">
        <v>8.2900000000000001E-2</v>
      </c>
      <c r="AM14" s="17">
        <v>8.3199999999999996E-2</v>
      </c>
      <c r="AN14" s="17">
        <v>8.0500000000000002E-2</v>
      </c>
      <c r="AO14" s="17">
        <v>8.2000000000000003E-2</v>
      </c>
      <c r="AP14" s="17">
        <v>8.14E-2</v>
      </c>
      <c r="AQ14" s="17">
        <v>8.2299999999999998E-2</v>
      </c>
      <c r="AR14" s="17">
        <v>8.3599999999999994E-2</v>
      </c>
      <c r="AS14" s="17"/>
      <c r="AT14" s="17"/>
      <c r="AU14" s="17"/>
      <c r="AV14" s="17"/>
      <c r="AW14" s="17"/>
      <c r="AX14" s="17"/>
      <c r="AY14" s="17"/>
      <c r="AZ14" s="17"/>
    </row>
    <row r="15" spans="1:52" x14ac:dyDescent="0.25">
      <c r="A15" s="4" t="s">
        <v>30</v>
      </c>
      <c r="B15" s="17">
        <v>8.7499999999999994E-2</v>
      </c>
      <c r="C15" s="17">
        <v>9.1399999999999995E-2</v>
      </c>
      <c r="D15" s="17">
        <v>8.9700000000000002E-2</v>
      </c>
      <c r="E15" s="17">
        <v>9.1399999999999995E-2</v>
      </c>
      <c r="F15" s="17">
        <v>9.7100000000000006E-2</v>
      </c>
      <c r="G15" s="17">
        <v>0.1066</v>
      </c>
      <c r="H15" s="17">
        <v>0.10290000000000001</v>
      </c>
      <c r="I15" s="17">
        <v>0.1106</v>
      </c>
      <c r="J15" s="17">
        <v>0.1168</v>
      </c>
      <c r="K15" s="17">
        <v>0.1091</v>
      </c>
      <c r="L15" s="17">
        <v>0.1069</v>
      </c>
      <c r="M15" s="17">
        <v>0.1101</v>
      </c>
      <c r="N15" s="17">
        <v>0.1203</v>
      </c>
      <c r="O15" s="17">
        <v>0.11990000000000001</v>
      </c>
      <c r="P15" s="17">
        <v>0.11849999999999999</v>
      </c>
      <c r="Q15" s="17">
        <v>0.10979999999999999</v>
      </c>
      <c r="R15" s="17">
        <v>0.1171</v>
      </c>
      <c r="S15" s="17">
        <v>0.1192</v>
      </c>
      <c r="T15" s="17">
        <v>0.1205</v>
      </c>
      <c r="U15" s="17">
        <v>0.1186</v>
      </c>
      <c r="V15" s="17">
        <v>0.1241</v>
      </c>
      <c r="W15" s="17">
        <v>0.12130000000000001</v>
      </c>
      <c r="X15" s="17">
        <v>0.1242</v>
      </c>
      <c r="Y15" s="17">
        <v>0.1227</v>
      </c>
      <c r="Z15" s="17">
        <v>0.123</v>
      </c>
      <c r="AA15" s="17">
        <v>0.13070000000000001</v>
      </c>
      <c r="AB15" s="17">
        <v>0.1273</v>
      </c>
      <c r="AC15" s="17">
        <v>0.1244</v>
      </c>
      <c r="AD15" s="17">
        <v>0.121</v>
      </c>
      <c r="AE15" s="17">
        <v>0.1178</v>
      </c>
      <c r="AF15" s="17">
        <v>0.1167</v>
      </c>
      <c r="AG15" s="17">
        <v>0.12089999999999999</v>
      </c>
      <c r="AH15" s="17">
        <v>0.12479999999999999</v>
      </c>
      <c r="AI15" s="17">
        <v>0.12130000000000001</v>
      </c>
      <c r="AJ15" s="17">
        <v>0.1246</v>
      </c>
      <c r="AK15" s="17">
        <v>0</v>
      </c>
      <c r="AL15" s="17">
        <v>0.13800000000000001</v>
      </c>
      <c r="AM15" s="17">
        <v>0.13850000000000001</v>
      </c>
      <c r="AN15" s="17">
        <v>0.1341</v>
      </c>
      <c r="AO15" s="17">
        <v>0.13639999999999999</v>
      </c>
      <c r="AP15" s="17">
        <v>0.1401</v>
      </c>
      <c r="AQ15" s="17">
        <v>0.1416</v>
      </c>
      <c r="AR15" s="17">
        <v>0.14380000000000001</v>
      </c>
      <c r="AS15" s="17"/>
      <c r="AT15" s="17"/>
      <c r="AU15" s="17"/>
      <c r="AV15" s="17"/>
      <c r="AW15" s="17"/>
      <c r="AX15" s="17"/>
      <c r="AY15" s="17"/>
      <c r="AZ15" s="17"/>
    </row>
    <row r="16" spans="1:52" x14ac:dyDescent="0.25">
      <c r="A16" s="4" t="s">
        <v>190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v>0.12809999999999999</v>
      </c>
      <c r="AL16" s="17"/>
      <c r="AM16" s="17"/>
      <c r="AN16" s="17"/>
      <c r="AO16" s="17"/>
      <c r="AP16" s="17"/>
      <c r="AQ16" s="17"/>
      <c r="AR16" s="17"/>
      <c r="AS16" s="17"/>
      <c r="AT16" s="17"/>
      <c r="AU16" s="17"/>
      <c r="AV16" s="17"/>
      <c r="AW16" s="17"/>
      <c r="AX16" s="17"/>
      <c r="AY16" s="17"/>
      <c r="AZ16" s="17"/>
    </row>
    <row r="17" spans="1:52" x14ac:dyDescent="0.25">
      <c r="A17" s="4" t="s">
        <v>31</v>
      </c>
      <c r="B17" s="17">
        <v>4.5600000000000002E-2</v>
      </c>
      <c r="C17" s="17">
        <v>4.7600000000000003E-2</v>
      </c>
      <c r="D17" s="17">
        <v>4.6800000000000001E-2</v>
      </c>
      <c r="E17" s="17">
        <v>4.7600000000000003E-2</v>
      </c>
      <c r="F17" s="17">
        <v>5.0099999999999999E-2</v>
      </c>
      <c r="G17" s="17">
        <v>5.5E-2</v>
      </c>
      <c r="H17" s="17">
        <v>8.4599999999999995E-2</v>
      </c>
      <c r="I17" s="17">
        <v>9.0999999999999998E-2</v>
      </c>
      <c r="J17" s="17">
        <v>9.6100000000000005E-2</v>
      </c>
      <c r="K17" s="17">
        <v>8.9800000000000005E-2</v>
      </c>
      <c r="L17" s="17">
        <v>8.7999999999999995E-2</v>
      </c>
      <c r="M17" s="17">
        <v>9.0499999999999997E-2</v>
      </c>
      <c r="N17" s="17">
        <v>9.3100000000000002E-2</v>
      </c>
      <c r="O17" s="17">
        <v>9.2799999999999994E-2</v>
      </c>
      <c r="P17" s="17">
        <v>9.1700000000000004E-2</v>
      </c>
      <c r="Q17" s="17">
        <v>8.5000000000000006E-2</v>
      </c>
      <c r="R17" s="17">
        <v>9.0999999999999998E-2</v>
      </c>
      <c r="S17" s="17">
        <v>9.2700000000000005E-2</v>
      </c>
      <c r="T17" s="17">
        <v>9.3700000000000006E-2</v>
      </c>
      <c r="U17" s="17">
        <v>9.2200000000000004E-2</v>
      </c>
      <c r="V17" s="17">
        <v>9.7299999999999998E-2</v>
      </c>
      <c r="W17" s="17">
        <v>9.5200000000000007E-2</v>
      </c>
      <c r="X17" s="17">
        <v>9.74E-2</v>
      </c>
      <c r="Y17" s="17">
        <v>9.6299999999999997E-2</v>
      </c>
      <c r="Z17" s="17">
        <v>9.7000000000000003E-2</v>
      </c>
      <c r="AA17" s="17">
        <v>0.10299999999999999</v>
      </c>
      <c r="AB17" s="17">
        <v>0.1004</v>
      </c>
      <c r="AC17" s="17">
        <v>9.8000000000000004E-2</v>
      </c>
      <c r="AD17" s="17">
        <v>9.7299999999999998E-2</v>
      </c>
      <c r="AE17" s="17">
        <v>9.4700000000000006E-2</v>
      </c>
      <c r="AF17" s="17">
        <v>9.3799999999999994E-2</v>
      </c>
      <c r="AG17" s="17">
        <v>9.7199999999999995E-2</v>
      </c>
      <c r="AH17" s="17">
        <v>9.9500000000000005E-2</v>
      </c>
      <c r="AI17" s="17">
        <v>9.6699999999999994E-2</v>
      </c>
      <c r="AJ17" s="17">
        <v>9.9400000000000002E-2</v>
      </c>
      <c r="AK17" s="17">
        <v>0.1022</v>
      </c>
      <c r="AL17" s="17">
        <v>0.1124</v>
      </c>
      <c r="AM17" s="17">
        <v>0.1128</v>
      </c>
      <c r="AN17" s="17">
        <v>0.10920000000000001</v>
      </c>
      <c r="AO17" s="17">
        <v>0.1111</v>
      </c>
      <c r="AP17" s="17">
        <v>0.1142</v>
      </c>
      <c r="AQ17" s="17">
        <v>0.11550000000000001</v>
      </c>
      <c r="AR17" s="17">
        <v>0.1173</v>
      </c>
      <c r="AS17" s="17"/>
      <c r="AT17" s="17"/>
      <c r="AU17" s="17"/>
      <c r="AV17" s="17"/>
      <c r="AW17" s="17"/>
      <c r="AX17" s="17"/>
      <c r="AY17" s="17"/>
      <c r="AZ17" s="17"/>
    </row>
    <row r="18" spans="1:52" x14ac:dyDescent="0.25">
      <c r="A18" s="4" t="s">
        <v>32</v>
      </c>
      <c r="B18" s="17">
        <v>5.8700000000000002E-2</v>
      </c>
      <c r="C18" s="17">
        <v>6.13E-2</v>
      </c>
      <c r="D18" s="17">
        <v>6.0199999999999997E-2</v>
      </c>
      <c r="E18" s="17">
        <v>6.13E-2</v>
      </c>
      <c r="F18" s="17">
        <v>6.4500000000000002E-2</v>
      </c>
      <c r="G18" s="17">
        <v>0.1045</v>
      </c>
      <c r="H18" s="17">
        <v>0.1003</v>
      </c>
      <c r="I18" s="17">
        <v>0.10780000000000001</v>
      </c>
      <c r="J18" s="17">
        <v>0.1139</v>
      </c>
      <c r="K18" s="17">
        <v>0.10639999999999999</v>
      </c>
      <c r="L18" s="17">
        <v>0.10390000000000001</v>
      </c>
      <c r="M18" s="17">
        <v>0.1069</v>
      </c>
      <c r="N18" s="17">
        <v>0.1086</v>
      </c>
      <c r="O18" s="17">
        <v>0.10829999999999999</v>
      </c>
      <c r="P18" s="17">
        <v>0.10639999999999999</v>
      </c>
      <c r="Q18" s="17">
        <v>9.8599999999999993E-2</v>
      </c>
      <c r="R18" s="17">
        <v>0.1036</v>
      </c>
      <c r="S18" s="17">
        <v>0.1055</v>
      </c>
      <c r="T18" s="17">
        <v>0.10730000000000001</v>
      </c>
      <c r="U18" s="17">
        <v>0.1056</v>
      </c>
      <c r="V18" s="17">
        <v>0.1086</v>
      </c>
      <c r="W18" s="17">
        <v>0.1062</v>
      </c>
      <c r="X18" s="17">
        <v>0.108</v>
      </c>
      <c r="Y18" s="17">
        <v>0.1067</v>
      </c>
      <c r="Z18" s="17">
        <v>0.1061</v>
      </c>
      <c r="AA18" s="17">
        <v>0.11260000000000001</v>
      </c>
      <c r="AB18" s="17">
        <v>0.108</v>
      </c>
      <c r="AC18" s="17">
        <v>0.1055</v>
      </c>
      <c r="AD18" s="17">
        <v>0.1018</v>
      </c>
      <c r="AE18" s="17">
        <v>9.9099999999999994E-2</v>
      </c>
      <c r="AF18" s="17">
        <v>9.8100000000000007E-2</v>
      </c>
      <c r="AG18" s="17">
        <v>0.1016</v>
      </c>
      <c r="AH18" s="17">
        <v>0.1026</v>
      </c>
      <c r="AI18" s="17">
        <v>9.98E-2</v>
      </c>
      <c r="AJ18" s="17">
        <v>0.10249999999999999</v>
      </c>
      <c r="AK18" s="17">
        <v>0.10539999999999999</v>
      </c>
      <c r="AL18" s="17">
        <v>0.1082</v>
      </c>
      <c r="AM18" s="17">
        <v>0.1085</v>
      </c>
      <c r="AN18" s="17">
        <v>0.105</v>
      </c>
      <c r="AO18" s="17">
        <v>0.1069</v>
      </c>
      <c r="AP18" s="17">
        <v>0.1062</v>
      </c>
      <c r="AQ18" s="17">
        <v>0.1074</v>
      </c>
      <c r="AR18" s="17">
        <v>0.109</v>
      </c>
      <c r="AS18" s="17"/>
      <c r="AT18" s="17"/>
      <c r="AU18" s="17"/>
      <c r="AV18" s="17"/>
      <c r="AW18" s="17"/>
      <c r="AX18" s="17"/>
      <c r="AY18" s="17"/>
      <c r="AZ18" s="17"/>
    </row>
    <row r="19" spans="1:52" x14ac:dyDescent="0.25">
      <c r="A19" s="4" t="s">
        <v>33</v>
      </c>
      <c r="B19" s="17">
        <v>0</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0.1045</v>
      </c>
      <c r="AG19" s="17">
        <v>0.10829999999999999</v>
      </c>
      <c r="AH19" s="17">
        <v>0.1094</v>
      </c>
      <c r="AI19" s="17">
        <v>0.10630000000000001</v>
      </c>
      <c r="AJ19" s="17">
        <v>0.10920000000000001</v>
      </c>
      <c r="AK19" s="17">
        <v>0.1123</v>
      </c>
      <c r="AL19" s="17">
        <v>0</v>
      </c>
      <c r="AM19" s="17">
        <v>0</v>
      </c>
      <c r="AN19" s="17">
        <v>0</v>
      </c>
      <c r="AO19" s="17">
        <v>0</v>
      </c>
      <c r="AP19" s="17">
        <v>0</v>
      </c>
      <c r="AQ19" s="17">
        <v>0</v>
      </c>
      <c r="AR19" s="17">
        <v>0</v>
      </c>
      <c r="AS19" s="17"/>
      <c r="AT19" s="17"/>
      <c r="AU19" s="17"/>
      <c r="AV19" s="17"/>
      <c r="AW19" s="17"/>
      <c r="AX19" s="17"/>
      <c r="AY19" s="17"/>
      <c r="AZ19" s="17"/>
    </row>
    <row r="20" spans="1:52" x14ac:dyDescent="0.25">
      <c r="A20" s="4" t="s">
        <v>34</v>
      </c>
      <c r="B20" s="17">
        <v>0.11269999999999999</v>
      </c>
      <c r="C20" s="17">
        <v>0.1177</v>
      </c>
      <c r="D20" s="17">
        <v>0.11550000000000001</v>
      </c>
      <c r="E20" s="17">
        <v>0.1177</v>
      </c>
      <c r="F20" s="17">
        <v>0.1177</v>
      </c>
      <c r="G20" s="17">
        <v>0.12920000000000001</v>
      </c>
      <c r="H20" s="17">
        <v>0.12470000000000001</v>
      </c>
      <c r="I20" s="17">
        <v>0.1341</v>
      </c>
      <c r="J20" s="17">
        <v>0.11749999999999999</v>
      </c>
      <c r="K20" s="17">
        <v>0.10979999999999999</v>
      </c>
      <c r="L20" s="17">
        <v>0.1076</v>
      </c>
      <c r="M20" s="17">
        <v>0.11070000000000001</v>
      </c>
      <c r="N20" s="17">
        <v>0.1086</v>
      </c>
      <c r="O20" s="17">
        <v>0.10829999999999999</v>
      </c>
      <c r="P20" s="17">
        <v>0.1071</v>
      </c>
      <c r="Q20" s="17">
        <v>9.9199999999999997E-2</v>
      </c>
      <c r="R20" s="17">
        <v>0.1101</v>
      </c>
      <c r="S20" s="17">
        <v>0.112</v>
      </c>
      <c r="T20" s="17">
        <v>0.1132</v>
      </c>
      <c r="U20" s="17">
        <v>0.1114</v>
      </c>
      <c r="V20" s="17">
        <v>0.121</v>
      </c>
      <c r="W20" s="17">
        <v>0.1183</v>
      </c>
      <c r="X20" s="17">
        <v>0.18840000000000001</v>
      </c>
      <c r="Y20" s="17">
        <v>0.1862</v>
      </c>
      <c r="Z20" s="17">
        <v>0.18210000000000001</v>
      </c>
      <c r="AA20" s="17">
        <v>0.19339999999999999</v>
      </c>
      <c r="AB20" s="17">
        <v>0.19109999999999999</v>
      </c>
      <c r="AC20" s="17">
        <v>0.18659999999999999</v>
      </c>
      <c r="AD20" s="17">
        <v>0.1699</v>
      </c>
      <c r="AE20" s="17">
        <v>0.16539999999999999</v>
      </c>
      <c r="AF20" s="17">
        <v>0.16539999999999999</v>
      </c>
      <c r="AG20" s="17">
        <v>0.1714</v>
      </c>
      <c r="AH20" s="17">
        <v>0.19109999999999999</v>
      </c>
      <c r="AI20" s="17">
        <v>0.18579999999999999</v>
      </c>
      <c r="AJ20" s="17">
        <v>0.19089999999999999</v>
      </c>
      <c r="AK20" s="17">
        <v>0.1963</v>
      </c>
      <c r="AL20" s="17">
        <v>0.23569999999999999</v>
      </c>
      <c r="AM20" s="17">
        <v>0.23649999999999999</v>
      </c>
      <c r="AN20" s="17">
        <v>0.23980000000000001</v>
      </c>
      <c r="AO20" s="17">
        <v>0.24399999999999999</v>
      </c>
      <c r="AP20" s="17">
        <v>0.22989999999999999</v>
      </c>
      <c r="AQ20" s="17">
        <v>0.23250000000000001</v>
      </c>
      <c r="AR20" s="17">
        <v>0.24199999999999999</v>
      </c>
      <c r="AS20" s="17"/>
      <c r="AT20" s="17"/>
      <c r="AU20" s="17"/>
      <c r="AV20" s="17"/>
      <c r="AW20" s="17"/>
      <c r="AX20" s="17"/>
      <c r="AY20" s="17"/>
      <c r="AZ20" s="17"/>
    </row>
    <row r="21" spans="1:52" x14ac:dyDescent="0.25">
      <c r="A21" s="4" t="s">
        <v>35</v>
      </c>
      <c r="B21" s="17">
        <v>5.0299999999999997E-2</v>
      </c>
      <c r="C21" s="17">
        <v>5.2600000000000001E-2</v>
      </c>
      <c r="D21" s="17">
        <v>5.16E-2</v>
      </c>
      <c r="E21" s="17">
        <v>5.2600000000000001E-2</v>
      </c>
      <c r="F21" s="17">
        <v>5.5399999999999998E-2</v>
      </c>
      <c r="G21" s="17">
        <v>6.08E-2</v>
      </c>
      <c r="H21" s="17">
        <v>5.8599999999999999E-2</v>
      </c>
      <c r="I21" s="17">
        <v>6.3100000000000003E-2</v>
      </c>
      <c r="J21" s="17">
        <v>6.6600000000000006E-2</v>
      </c>
      <c r="K21" s="17">
        <v>6.2199999999999998E-2</v>
      </c>
      <c r="L21" s="17">
        <v>6.0999999999999999E-2</v>
      </c>
      <c r="M21" s="17">
        <v>6.2700000000000006E-2</v>
      </c>
      <c r="N21" s="17">
        <v>6.3799999999999996E-2</v>
      </c>
      <c r="O21" s="17">
        <v>6.3600000000000004E-2</v>
      </c>
      <c r="P21" s="17">
        <v>9.0700000000000003E-2</v>
      </c>
      <c r="Q21" s="17">
        <v>8.4000000000000005E-2</v>
      </c>
      <c r="R21" s="17">
        <v>8.8300000000000003E-2</v>
      </c>
      <c r="S21" s="17">
        <v>8.9899999999999994E-2</v>
      </c>
      <c r="T21" s="17">
        <v>0.1013</v>
      </c>
      <c r="U21" s="17">
        <v>9.9699999999999997E-2</v>
      </c>
      <c r="V21" s="17">
        <v>0.1026</v>
      </c>
      <c r="W21" s="17">
        <v>0.1003</v>
      </c>
      <c r="X21" s="17">
        <v>0.1062</v>
      </c>
      <c r="Y21" s="17">
        <v>0.105</v>
      </c>
      <c r="Z21" s="17">
        <v>0.1043</v>
      </c>
      <c r="AA21" s="17">
        <v>0.1108</v>
      </c>
      <c r="AB21" s="17">
        <v>0.1115</v>
      </c>
      <c r="AC21" s="17">
        <v>0.1089</v>
      </c>
      <c r="AD21" s="17">
        <v>0.1051</v>
      </c>
      <c r="AE21" s="17">
        <v>0.1023</v>
      </c>
      <c r="AF21" s="17">
        <v>0.1045</v>
      </c>
      <c r="AG21" s="17">
        <v>0.10829999999999999</v>
      </c>
      <c r="AH21" s="17">
        <v>0.1094</v>
      </c>
      <c r="AI21" s="17">
        <v>0.10630000000000001</v>
      </c>
      <c r="AJ21" s="17">
        <v>0.11269999999999999</v>
      </c>
      <c r="AK21" s="17">
        <v>0.1159</v>
      </c>
      <c r="AL21" s="17">
        <v>0.11890000000000001</v>
      </c>
      <c r="AM21" s="17">
        <v>0.1193</v>
      </c>
      <c r="AN21" s="17">
        <v>0.11899999999999999</v>
      </c>
      <c r="AO21" s="17">
        <v>0.1211</v>
      </c>
      <c r="AP21" s="17">
        <v>0.1202</v>
      </c>
      <c r="AQ21" s="17">
        <v>0.1216</v>
      </c>
      <c r="AR21" s="17">
        <v>0.12720000000000001</v>
      </c>
      <c r="AS21" s="17"/>
      <c r="AT21" s="17"/>
      <c r="AU21" s="17"/>
      <c r="AV21" s="17"/>
      <c r="AW21" s="17"/>
      <c r="AX21" s="17"/>
      <c r="AY21" s="17"/>
      <c r="AZ21" s="17"/>
    </row>
    <row r="22" spans="1:52" x14ac:dyDescent="0.25">
      <c r="A22" s="4" t="s">
        <v>36</v>
      </c>
      <c r="B22" s="17">
        <v>3.0800000000000001E-2</v>
      </c>
      <c r="C22" s="17">
        <v>3.2199999999999999E-2</v>
      </c>
      <c r="D22" s="17">
        <v>3.1600000000000003E-2</v>
      </c>
      <c r="E22" s="17">
        <v>3.2199999999999999E-2</v>
      </c>
      <c r="F22" s="17">
        <v>3.3799999999999997E-2</v>
      </c>
      <c r="G22" s="17">
        <v>3.7100000000000001E-2</v>
      </c>
      <c r="H22" s="17">
        <v>3.5900000000000001E-2</v>
      </c>
      <c r="I22" s="17">
        <v>3.8600000000000002E-2</v>
      </c>
      <c r="J22" s="17">
        <v>4.07E-2</v>
      </c>
      <c r="K22" s="17">
        <v>3.7999999999999999E-2</v>
      </c>
      <c r="L22" s="17">
        <v>3.73E-2</v>
      </c>
      <c r="M22" s="17">
        <v>3.8399999999999997E-2</v>
      </c>
      <c r="N22" s="17">
        <v>3.9E-2</v>
      </c>
      <c r="O22" s="17">
        <v>3.8899999999999997E-2</v>
      </c>
      <c r="P22" s="17">
        <v>7.3300000000000004E-2</v>
      </c>
      <c r="Q22" s="17">
        <v>6.7900000000000002E-2</v>
      </c>
      <c r="R22" s="17">
        <v>7.1400000000000005E-2</v>
      </c>
      <c r="S22" s="17">
        <v>7.2599999999999998E-2</v>
      </c>
      <c r="T22" s="17">
        <v>0</v>
      </c>
      <c r="U22" s="17">
        <v>0</v>
      </c>
      <c r="V22" s="17">
        <v>0</v>
      </c>
      <c r="W22" s="17">
        <v>0</v>
      </c>
      <c r="X22" s="17">
        <v>0</v>
      </c>
      <c r="Y22" s="17">
        <v>0</v>
      </c>
      <c r="Z22" s="17">
        <v>0</v>
      </c>
      <c r="AA22" s="17">
        <v>0</v>
      </c>
      <c r="AB22" s="17">
        <v>0</v>
      </c>
      <c r="AC22" s="17">
        <v>0</v>
      </c>
      <c r="AD22" s="17">
        <v>0</v>
      </c>
      <c r="AE22" s="17">
        <v>0</v>
      </c>
      <c r="AF22" s="17">
        <v>0</v>
      </c>
      <c r="AG22" s="17">
        <v>0</v>
      </c>
      <c r="AH22" s="17">
        <v>0</v>
      </c>
      <c r="AI22" s="17">
        <v>0</v>
      </c>
      <c r="AJ22" s="17">
        <v>0</v>
      </c>
      <c r="AK22" s="17">
        <v>0</v>
      </c>
      <c r="AL22" s="17">
        <v>0</v>
      </c>
      <c r="AM22" s="17">
        <v>0</v>
      </c>
      <c r="AN22" s="17">
        <v>0</v>
      </c>
      <c r="AO22" s="17">
        <v>0</v>
      </c>
      <c r="AP22" s="17">
        <v>0</v>
      </c>
      <c r="AQ22" s="17">
        <v>0</v>
      </c>
      <c r="AR22" s="17">
        <v>0</v>
      </c>
      <c r="AS22" s="17"/>
      <c r="AT22" s="17"/>
      <c r="AU22" s="17"/>
      <c r="AV22" s="17"/>
      <c r="AW22" s="17"/>
      <c r="AX22" s="17"/>
      <c r="AY22" s="17"/>
      <c r="AZ22" s="17"/>
    </row>
    <row r="23" spans="1:52" x14ac:dyDescent="0.25">
      <c r="A23" s="4" t="s">
        <v>37</v>
      </c>
      <c r="B23" s="17">
        <v>6.7100000000000007E-2</v>
      </c>
      <c r="C23" s="17">
        <v>7.0099999999999996E-2</v>
      </c>
      <c r="D23" s="17">
        <v>6.88E-2</v>
      </c>
      <c r="E23" s="17">
        <v>7.0099999999999996E-2</v>
      </c>
      <c r="F23" s="17">
        <v>7.3700000000000002E-2</v>
      </c>
      <c r="G23" s="17">
        <v>8.09E-2</v>
      </c>
      <c r="H23" s="17">
        <v>7.8100000000000003E-2</v>
      </c>
      <c r="I23" s="17">
        <v>8.4000000000000005E-2</v>
      </c>
      <c r="J23" s="17">
        <v>8.8700000000000001E-2</v>
      </c>
      <c r="K23" s="17">
        <v>8.2799999999999999E-2</v>
      </c>
      <c r="L23" s="17">
        <v>8.1199999999999994E-2</v>
      </c>
      <c r="M23" s="17">
        <v>8.3599999999999994E-2</v>
      </c>
      <c r="N23" s="17">
        <v>8.4900000000000003E-2</v>
      </c>
      <c r="O23" s="17">
        <v>8.4699999999999998E-2</v>
      </c>
      <c r="P23" s="17">
        <v>8.3699999999999997E-2</v>
      </c>
      <c r="Q23" s="17">
        <v>7.7499999999999999E-2</v>
      </c>
      <c r="R23" s="17">
        <v>8.1500000000000003E-2</v>
      </c>
      <c r="S23" s="17">
        <v>8.3000000000000004E-2</v>
      </c>
      <c r="T23" s="17">
        <v>8.3900000000000002E-2</v>
      </c>
      <c r="U23" s="17">
        <v>8.2500000000000004E-2</v>
      </c>
      <c r="V23" s="17">
        <v>8.4900000000000003E-2</v>
      </c>
      <c r="W23" s="17">
        <v>8.3000000000000004E-2</v>
      </c>
      <c r="X23" s="17">
        <v>8.4900000000000003E-2</v>
      </c>
      <c r="Y23" s="17">
        <v>8.3900000000000002E-2</v>
      </c>
      <c r="Z23" s="17">
        <v>8.3400000000000002E-2</v>
      </c>
      <c r="AA23" s="17">
        <v>8.8599999999999998E-2</v>
      </c>
      <c r="AB23" s="17">
        <v>8.6300000000000002E-2</v>
      </c>
      <c r="AC23" s="17">
        <v>8.43E-2</v>
      </c>
      <c r="AD23" s="17">
        <v>8.14E-2</v>
      </c>
      <c r="AE23" s="17">
        <v>7.9200000000000007E-2</v>
      </c>
      <c r="AF23" s="17">
        <v>7.8399999999999997E-2</v>
      </c>
      <c r="AG23" s="17">
        <v>8.1299999999999997E-2</v>
      </c>
      <c r="AH23" s="17">
        <v>8.2000000000000003E-2</v>
      </c>
      <c r="AI23" s="17">
        <v>7.9799999999999996E-2</v>
      </c>
      <c r="AJ23" s="17">
        <v>8.2000000000000003E-2</v>
      </c>
      <c r="AK23" s="17">
        <v>8.4199999999999997E-2</v>
      </c>
      <c r="AL23" s="17">
        <v>8.6499999999999994E-2</v>
      </c>
      <c r="AM23" s="17">
        <v>8.6800000000000002E-2</v>
      </c>
      <c r="AN23" s="17">
        <v>8.4000000000000005E-2</v>
      </c>
      <c r="AO23" s="17">
        <v>8.5500000000000007E-2</v>
      </c>
      <c r="AP23" s="17">
        <v>8.4900000000000003E-2</v>
      </c>
      <c r="AQ23" s="17">
        <v>8.5800000000000001E-2</v>
      </c>
      <c r="AR23" s="17">
        <v>8.72E-2</v>
      </c>
      <c r="AS23" s="17"/>
      <c r="AT23" s="17"/>
      <c r="AU23" s="17"/>
      <c r="AV23" s="17"/>
      <c r="AW23" s="17"/>
      <c r="AX23" s="17"/>
      <c r="AY23" s="17"/>
      <c r="AZ23" s="17"/>
    </row>
    <row r="24" spans="1:52" x14ac:dyDescent="0.25">
      <c r="A24" s="4" t="s">
        <v>38</v>
      </c>
      <c r="B24" s="17">
        <v>8.2199999999999995E-2</v>
      </c>
      <c r="C24" s="17">
        <v>8.3799999999999999E-2</v>
      </c>
      <c r="D24" s="17">
        <v>8.9200000000000002E-2</v>
      </c>
      <c r="E24" s="17">
        <v>8.9099999999999999E-2</v>
      </c>
      <c r="F24" s="17">
        <v>8.0500000000000002E-2</v>
      </c>
      <c r="G24" s="17">
        <v>9.2999999999999999E-2</v>
      </c>
      <c r="H24" s="17">
        <v>8.0100000000000005E-2</v>
      </c>
      <c r="I24" s="17">
        <v>8.6099999999999996E-2</v>
      </c>
      <c r="J24" s="17">
        <v>9.0899999999999995E-2</v>
      </c>
      <c r="K24" s="17">
        <v>8.4900000000000003E-2</v>
      </c>
      <c r="L24" s="17">
        <v>8.3199999999999996E-2</v>
      </c>
      <c r="M24" s="17">
        <v>8.5699999999999998E-2</v>
      </c>
      <c r="N24" s="17">
        <v>8.7099999999999997E-2</v>
      </c>
      <c r="O24" s="17">
        <v>8.6800000000000002E-2</v>
      </c>
      <c r="P24" s="17">
        <v>8.5800000000000001E-2</v>
      </c>
      <c r="Q24" s="17">
        <v>7.9500000000000001E-2</v>
      </c>
      <c r="R24" s="17">
        <v>8.3599999999999994E-2</v>
      </c>
      <c r="S24" s="17">
        <v>8.5099999999999995E-2</v>
      </c>
      <c r="T24" s="17">
        <v>8.5999999999999993E-2</v>
      </c>
      <c r="U24" s="17">
        <v>8.4599999999999995E-2</v>
      </c>
      <c r="V24" s="17">
        <v>8.6999999999999994E-2</v>
      </c>
      <c r="W24" s="17">
        <v>8.5099999999999995E-2</v>
      </c>
      <c r="X24" s="17">
        <v>8.7099999999999997E-2</v>
      </c>
      <c r="Y24" s="17">
        <v>8.6099999999999996E-2</v>
      </c>
      <c r="Z24" s="17">
        <v>8.5500000000000007E-2</v>
      </c>
      <c r="AA24" s="17">
        <v>9.0800000000000006E-2</v>
      </c>
      <c r="AB24" s="17">
        <v>8.8499999999999995E-2</v>
      </c>
      <c r="AC24" s="17">
        <v>8.6400000000000005E-2</v>
      </c>
      <c r="AD24" s="17">
        <v>8.3400000000000002E-2</v>
      </c>
      <c r="AE24" s="17">
        <v>8.1199999999999994E-2</v>
      </c>
      <c r="AF24" s="17">
        <v>8.0399999999999999E-2</v>
      </c>
      <c r="AG24" s="17">
        <v>8.3299999999999999E-2</v>
      </c>
      <c r="AH24" s="17">
        <v>8.4099999999999994E-2</v>
      </c>
      <c r="AI24" s="17">
        <v>8.1799999999999998E-2</v>
      </c>
      <c r="AJ24" s="17">
        <v>8.4000000000000005E-2</v>
      </c>
      <c r="AK24" s="17">
        <v>8.6400000000000005E-2</v>
      </c>
      <c r="AL24" s="17">
        <v>8.8700000000000001E-2</v>
      </c>
      <c r="AM24" s="17">
        <v>8.8999999999999996E-2</v>
      </c>
      <c r="AN24" s="17">
        <v>0.1004</v>
      </c>
      <c r="AO24" s="17">
        <v>0.1022</v>
      </c>
      <c r="AP24" s="17">
        <v>0.10150000000000001</v>
      </c>
      <c r="AQ24" s="17">
        <v>0.1026</v>
      </c>
      <c r="AR24" s="17">
        <v>9.5799999999999996E-2</v>
      </c>
      <c r="AS24" s="17"/>
      <c r="AT24" s="17"/>
      <c r="AU24" s="17"/>
      <c r="AV24" s="17"/>
      <c r="AW24" s="17"/>
      <c r="AX24" s="17"/>
      <c r="AY24" s="17"/>
      <c r="AZ24" s="17"/>
    </row>
    <row r="25" spans="1:52" x14ac:dyDescent="0.25">
      <c r="A25" s="4" t="s">
        <v>39</v>
      </c>
      <c r="B25" s="17">
        <v>1.5100000000000001E-2</v>
      </c>
      <c r="C25" s="17">
        <v>1.55E-2</v>
      </c>
      <c r="D25" s="17">
        <v>1.66E-2</v>
      </c>
      <c r="E25" s="17">
        <v>1.67E-2</v>
      </c>
      <c r="F25" s="17">
        <v>1.44E-2</v>
      </c>
      <c r="G25" s="17">
        <v>1.4800000000000001E-2</v>
      </c>
      <c r="H25" s="17">
        <v>1.43E-2</v>
      </c>
      <c r="I25" s="17">
        <v>1.54E-2</v>
      </c>
      <c r="J25" s="17">
        <v>1.6199999999999999E-2</v>
      </c>
      <c r="K25" s="17">
        <v>1.52E-2</v>
      </c>
      <c r="L25" s="17">
        <v>1.49E-2</v>
      </c>
      <c r="M25" s="17">
        <v>1.5299999999999999E-2</v>
      </c>
      <c r="N25" s="17">
        <v>1.55E-2</v>
      </c>
      <c r="O25" s="17">
        <v>1.55E-2</v>
      </c>
      <c r="P25" s="17">
        <v>1.5299999999999999E-2</v>
      </c>
      <c r="Q25" s="17">
        <v>1.4200000000000001E-2</v>
      </c>
      <c r="R25" s="17">
        <v>1.49E-2</v>
      </c>
      <c r="S25" s="17">
        <v>1.52E-2</v>
      </c>
      <c r="T25" s="17">
        <v>1.5299999999999999E-2</v>
      </c>
      <c r="U25" s="17">
        <v>1.5100000000000001E-2</v>
      </c>
      <c r="V25" s="17">
        <v>1.55E-2</v>
      </c>
      <c r="W25" s="17">
        <v>1.52E-2</v>
      </c>
      <c r="X25" s="17">
        <v>1.55E-2</v>
      </c>
      <c r="Y25" s="17">
        <v>1.54E-2</v>
      </c>
      <c r="Z25" s="17">
        <v>1.5299999999999999E-2</v>
      </c>
      <c r="AA25" s="17">
        <v>1.6199999999999999E-2</v>
      </c>
      <c r="AB25" s="17">
        <v>1.5800000000000002E-2</v>
      </c>
      <c r="AC25" s="17">
        <v>1.54E-2</v>
      </c>
      <c r="AD25" s="17">
        <v>1.49E-2</v>
      </c>
      <c r="AE25" s="17">
        <v>1.4500000000000001E-2</v>
      </c>
      <c r="AF25" s="17">
        <v>1.43E-2</v>
      </c>
      <c r="AG25" s="17">
        <v>1.49E-2</v>
      </c>
      <c r="AH25" s="17">
        <v>1.4999999999999999E-2</v>
      </c>
      <c r="AI25" s="17">
        <v>1.46E-2</v>
      </c>
      <c r="AJ25" s="17">
        <v>1.4999999999999999E-2</v>
      </c>
      <c r="AK25" s="17">
        <v>1.54E-2</v>
      </c>
      <c r="AL25" s="17">
        <v>1.5800000000000002E-2</v>
      </c>
      <c r="AM25" s="17">
        <v>1.5900000000000001E-2</v>
      </c>
      <c r="AN25" s="17">
        <v>1.8499999999999999E-2</v>
      </c>
      <c r="AO25" s="17">
        <v>1.89E-2</v>
      </c>
      <c r="AP25" s="17">
        <v>1.8700000000000001E-2</v>
      </c>
      <c r="AQ25" s="17">
        <v>1.9E-2</v>
      </c>
      <c r="AR25" s="17">
        <v>1.7500000000000002E-2</v>
      </c>
      <c r="AS25" s="17"/>
      <c r="AT25" s="17"/>
      <c r="AU25" s="17"/>
      <c r="AV25" s="17"/>
      <c r="AW25" s="17"/>
      <c r="AX25" s="17"/>
      <c r="AY25" s="17"/>
      <c r="AZ25" s="17"/>
    </row>
    <row r="26" spans="1:52" x14ac:dyDescent="0.25">
      <c r="A26" s="4" t="s">
        <v>40</v>
      </c>
      <c r="B26" s="17">
        <v>5.5800000000000002E-2</v>
      </c>
      <c r="C26" s="17">
        <v>5.8400000000000001E-2</v>
      </c>
      <c r="D26" s="17">
        <v>5.7299999999999997E-2</v>
      </c>
      <c r="E26" s="17">
        <v>5.8299999999999998E-2</v>
      </c>
      <c r="F26" s="17">
        <v>6.1400000000000003E-2</v>
      </c>
      <c r="G26" s="17">
        <v>6.7400000000000002E-2</v>
      </c>
      <c r="H26" s="17">
        <v>6.5100000000000005E-2</v>
      </c>
      <c r="I26" s="17">
        <v>7.0000000000000007E-2</v>
      </c>
      <c r="J26" s="17">
        <v>7.3899999999999993E-2</v>
      </c>
      <c r="K26" s="17">
        <v>6.9000000000000006E-2</v>
      </c>
      <c r="L26" s="17">
        <v>6.7599999999999993E-2</v>
      </c>
      <c r="M26" s="17">
        <v>6.9599999999999995E-2</v>
      </c>
      <c r="N26" s="17">
        <v>7.0699999999999999E-2</v>
      </c>
      <c r="O26" s="17">
        <v>7.0499999999999993E-2</v>
      </c>
      <c r="P26" s="17">
        <v>6.9699999999999998E-2</v>
      </c>
      <c r="Q26" s="17">
        <v>6.4600000000000005E-2</v>
      </c>
      <c r="R26" s="17">
        <v>6.7900000000000002E-2</v>
      </c>
      <c r="S26" s="17">
        <v>6.9099999999999995E-2</v>
      </c>
      <c r="T26" s="17">
        <v>6.9900000000000004E-2</v>
      </c>
      <c r="U26" s="17">
        <v>6.8699999999999997E-2</v>
      </c>
      <c r="V26" s="17">
        <v>7.0699999999999999E-2</v>
      </c>
      <c r="W26" s="17">
        <v>6.9099999999999995E-2</v>
      </c>
      <c r="X26" s="17">
        <v>7.0699999999999999E-2</v>
      </c>
      <c r="Y26" s="17">
        <v>6.9900000000000004E-2</v>
      </c>
      <c r="Z26" s="17">
        <v>6.9500000000000006E-2</v>
      </c>
      <c r="AA26" s="17">
        <v>7.3800000000000004E-2</v>
      </c>
      <c r="AB26" s="17">
        <v>7.1900000000000006E-2</v>
      </c>
      <c r="AC26" s="17">
        <v>7.0199999999999999E-2</v>
      </c>
      <c r="AD26" s="17">
        <v>6.7799999999999999E-2</v>
      </c>
      <c r="AE26" s="17">
        <v>6.6000000000000003E-2</v>
      </c>
      <c r="AF26" s="17">
        <v>6.5299999999999997E-2</v>
      </c>
      <c r="AG26" s="17">
        <v>6.7699999999999996E-2</v>
      </c>
      <c r="AH26" s="17">
        <v>6.83E-2</v>
      </c>
      <c r="AI26" s="17">
        <v>6.6400000000000001E-2</v>
      </c>
      <c r="AJ26" s="17">
        <v>6.83E-2</v>
      </c>
      <c r="AK26" s="17">
        <v>7.0199999999999999E-2</v>
      </c>
      <c r="AL26" s="17">
        <v>7.1999999999999995E-2</v>
      </c>
      <c r="AM26" s="17">
        <v>7.2300000000000003E-2</v>
      </c>
      <c r="AN26" s="17">
        <v>6.9900000000000004E-2</v>
      </c>
      <c r="AO26" s="17">
        <v>7.1199999999999999E-2</v>
      </c>
      <c r="AP26" s="17">
        <v>7.0699999999999999E-2</v>
      </c>
      <c r="AQ26" s="17">
        <v>7.1499999999999994E-2</v>
      </c>
      <c r="AR26" s="17">
        <v>7.2599999999999998E-2</v>
      </c>
      <c r="AS26" s="17"/>
      <c r="AT26" s="17"/>
      <c r="AU26" s="17"/>
      <c r="AV26" s="17"/>
      <c r="AW26" s="17"/>
      <c r="AX26" s="17"/>
      <c r="AY26" s="17"/>
      <c r="AZ26" s="17"/>
    </row>
    <row r="27" spans="1:52" x14ac:dyDescent="0.25">
      <c r="A27" s="4" t="s">
        <v>41</v>
      </c>
      <c r="B27" s="17">
        <v>6.7100000000000007E-2</v>
      </c>
      <c r="C27" s="17">
        <v>7.0099999999999996E-2</v>
      </c>
      <c r="D27" s="17">
        <v>6.88E-2</v>
      </c>
      <c r="E27" s="17">
        <v>7.0099999999999996E-2</v>
      </c>
      <c r="F27" s="17">
        <v>7.3700000000000002E-2</v>
      </c>
      <c r="G27" s="17">
        <v>8.09E-2</v>
      </c>
      <c r="H27" s="17">
        <v>7.8100000000000003E-2</v>
      </c>
      <c r="I27" s="17">
        <v>8.4000000000000005E-2</v>
      </c>
      <c r="J27" s="17">
        <v>8.8700000000000001E-2</v>
      </c>
      <c r="K27" s="17">
        <v>8.2799999999999999E-2</v>
      </c>
      <c r="L27" s="17">
        <v>8.1199999999999994E-2</v>
      </c>
      <c r="M27" s="17">
        <v>8.3599999999999994E-2</v>
      </c>
      <c r="N27" s="17">
        <v>8.4900000000000003E-2</v>
      </c>
      <c r="O27" s="17">
        <v>8.4699999999999998E-2</v>
      </c>
      <c r="P27" s="17">
        <v>8.3699999999999997E-2</v>
      </c>
      <c r="Q27" s="17">
        <v>7.7499999999999999E-2</v>
      </c>
      <c r="R27" s="17">
        <v>8.1500000000000003E-2</v>
      </c>
      <c r="S27" s="17">
        <v>8.3000000000000004E-2</v>
      </c>
      <c r="T27" s="17">
        <v>8.3900000000000002E-2</v>
      </c>
      <c r="U27" s="17">
        <v>8.2500000000000004E-2</v>
      </c>
      <c r="V27" s="17">
        <v>8.4900000000000003E-2</v>
      </c>
      <c r="W27" s="17">
        <v>8.3000000000000004E-2</v>
      </c>
      <c r="X27" s="17">
        <v>8.4900000000000003E-2</v>
      </c>
      <c r="Y27" s="17">
        <v>8.3900000000000002E-2</v>
      </c>
      <c r="Z27" s="17">
        <v>8.3400000000000002E-2</v>
      </c>
      <c r="AA27" s="17">
        <v>8.8599999999999998E-2</v>
      </c>
      <c r="AB27" s="17">
        <v>8.6300000000000002E-2</v>
      </c>
      <c r="AC27" s="17">
        <v>8.43E-2</v>
      </c>
      <c r="AD27" s="17">
        <v>8.14E-2</v>
      </c>
      <c r="AE27" s="17">
        <v>7.9200000000000007E-2</v>
      </c>
      <c r="AF27" s="17">
        <v>7.8399999999999997E-2</v>
      </c>
      <c r="AG27" s="17">
        <v>8.1299999999999997E-2</v>
      </c>
      <c r="AH27" s="17">
        <v>8.2000000000000003E-2</v>
      </c>
      <c r="AI27" s="17">
        <v>7.9799999999999996E-2</v>
      </c>
      <c r="AJ27" s="17">
        <v>8.2000000000000003E-2</v>
      </c>
      <c r="AK27" s="17">
        <v>8.4199999999999997E-2</v>
      </c>
      <c r="AL27" s="17">
        <v>8.6499999999999994E-2</v>
      </c>
      <c r="AM27" s="17">
        <v>8.6800000000000002E-2</v>
      </c>
      <c r="AN27" s="17">
        <v>8.4000000000000005E-2</v>
      </c>
      <c r="AO27" s="17">
        <v>8.5500000000000007E-2</v>
      </c>
      <c r="AP27" s="17">
        <v>8.4900000000000003E-2</v>
      </c>
      <c r="AQ27" s="17">
        <v>8.5800000000000001E-2</v>
      </c>
      <c r="AR27" s="17">
        <v>8.72E-2</v>
      </c>
      <c r="AS27" s="17"/>
      <c r="AT27" s="17"/>
      <c r="AU27" s="17"/>
      <c r="AV27" s="17"/>
      <c r="AW27" s="17"/>
      <c r="AX27" s="17"/>
      <c r="AY27" s="17"/>
      <c r="AZ27" s="17"/>
    </row>
    <row r="28" spans="1:52" x14ac:dyDescent="0.25">
      <c r="A28" s="4" t="s">
        <v>42</v>
      </c>
      <c r="B28" s="17">
        <v>0.14000000000000001</v>
      </c>
      <c r="C28" s="17">
        <v>0.14000000000000001</v>
      </c>
      <c r="D28" s="17">
        <v>0.14000000000000001</v>
      </c>
      <c r="E28" s="17">
        <v>0.14000000000000001</v>
      </c>
      <c r="F28" s="17">
        <v>0.14000000000000001</v>
      </c>
      <c r="G28" s="17">
        <v>0.14000000000000001</v>
      </c>
      <c r="H28" s="17">
        <v>0.14000000000000001</v>
      </c>
      <c r="I28" s="17">
        <v>0.14000000000000001</v>
      </c>
      <c r="J28" s="17">
        <v>0.14000000000000001</v>
      </c>
      <c r="K28" s="17">
        <v>0.14000000000000001</v>
      </c>
      <c r="L28" s="17">
        <v>0.14000000000000001</v>
      </c>
      <c r="M28" s="17">
        <v>0.14000000000000001</v>
      </c>
      <c r="N28" s="17">
        <v>0.14000000000000001</v>
      </c>
      <c r="O28" s="17">
        <v>0.14000000000000001</v>
      </c>
      <c r="P28" s="17">
        <v>0.14000000000000001</v>
      </c>
      <c r="Q28" s="17">
        <v>0.14000000000000001</v>
      </c>
      <c r="R28" s="17">
        <v>0.14000000000000001</v>
      </c>
      <c r="S28" s="17">
        <v>0.14000000000000001</v>
      </c>
      <c r="T28" s="17">
        <v>0.14000000000000001</v>
      </c>
      <c r="U28" s="17">
        <v>0.14000000000000001</v>
      </c>
      <c r="V28" s="17">
        <v>0.14000000000000001</v>
      </c>
      <c r="W28" s="17">
        <v>0.14000000000000001</v>
      </c>
      <c r="X28" s="17">
        <v>0.14000000000000001</v>
      </c>
      <c r="Y28" s="17">
        <v>0.14000000000000001</v>
      </c>
      <c r="Z28" s="17">
        <v>0.14000000000000001</v>
      </c>
      <c r="AA28" s="17">
        <v>0.14000000000000001</v>
      </c>
      <c r="AB28" s="17">
        <v>0.14000000000000001</v>
      </c>
      <c r="AC28" s="17">
        <v>0.14000000000000001</v>
      </c>
      <c r="AD28" s="17">
        <v>0.14000000000000001</v>
      </c>
      <c r="AE28" s="17">
        <v>0.14000000000000001</v>
      </c>
      <c r="AF28" s="17">
        <v>0.14000000000000001</v>
      </c>
      <c r="AG28" s="17">
        <v>0.14000000000000001</v>
      </c>
      <c r="AH28" s="17">
        <v>0.14000000000000001</v>
      </c>
      <c r="AI28" s="17">
        <v>0.14000000000000001</v>
      </c>
      <c r="AJ28" s="17">
        <v>0.14000000000000001</v>
      </c>
      <c r="AK28" s="17">
        <v>0.14000000000000001</v>
      </c>
      <c r="AL28" s="17">
        <v>0.14000000000000001</v>
      </c>
      <c r="AM28" s="17">
        <v>0.14000000000000001</v>
      </c>
      <c r="AN28" s="17">
        <v>0.14000000000000001</v>
      </c>
      <c r="AO28" s="17">
        <v>0.14000000000000001</v>
      </c>
      <c r="AP28" s="17">
        <v>0</v>
      </c>
      <c r="AQ28" s="17">
        <v>0</v>
      </c>
      <c r="AR28" s="17">
        <v>0</v>
      </c>
      <c r="AS28" s="17"/>
      <c r="AT28" s="17"/>
      <c r="AU28" s="17"/>
      <c r="AV28" s="17"/>
      <c r="AW28" s="17"/>
      <c r="AX28" s="17"/>
      <c r="AY28" s="17"/>
      <c r="AZ28" s="17"/>
    </row>
    <row r="29" spans="1:52" x14ac:dyDescent="0.25">
      <c r="A29" s="4" t="s">
        <v>43</v>
      </c>
      <c r="B29" s="17">
        <v>7.5399999999999995E-2</v>
      </c>
      <c r="C29" s="17">
        <v>7.8799999999999995E-2</v>
      </c>
      <c r="D29" s="17">
        <v>7.8600000000000003E-2</v>
      </c>
      <c r="E29" s="17">
        <v>0.08</v>
      </c>
      <c r="F29" s="17">
        <v>9.3200000000000005E-2</v>
      </c>
      <c r="G29" s="17">
        <v>0.1022</v>
      </c>
      <c r="H29" s="17">
        <v>0.1045</v>
      </c>
      <c r="I29" s="17">
        <v>0.1123</v>
      </c>
      <c r="J29" s="17">
        <v>0.1205</v>
      </c>
      <c r="K29" s="17">
        <v>0.1125</v>
      </c>
      <c r="L29" s="17">
        <v>0.1133</v>
      </c>
      <c r="M29" s="17">
        <v>0.1166</v>
      </c>
      <c r="N29" s="17">
        <v>0.1186</v>
      </c>
      <c r="O29" s="17">
        <v>0.1182</v>
      </c>
      <c r="P29" s="17">
        <v>0.1179</v>
      </c>
      <c r="Q29" s="17">
        <v>0.10920000000000001</v>
      </c>
      <c r="R29" s="17">
        <v>0.1148</v>
      </c>
      <c r="S29" s="17">
        <v>0.1169</v>
      </c>
      <c r="T29" s="17">
        <v>0.1234</v>
      </c>
      <c r="U29" s="17">
        <v>0.1215</v>
      </c>
      <c r="V29" s="17">
        <v>0.1249</v>
      </c>
      <c r="W29" s="17">
        <v>0.1221</v>
      </c>
      <c r="X29" s="17">
        <v>0.13</v>
      </c>
      <c r="Y29" s="17">
        <v>0.12839999999999999</v>
      </c>
      <c r="Z29" s="17">
        <v>0.12759999999999999</v>
      </c>
      <c r="AA29" s="17">
        <v>0.1356</v>
      </c>
      <c r="AB29" s="17">
        <v>0.13059999999999999</v>
      </c>
      <c r="AC29" s="17">
        <v>0.1275</v>
      </c>
      <c r="AD29" s="17">
        <v>0.1231</v>
      </c>
      <c r="AE29" s="17">
        <v>0.1198</v>
      </c>
      <c r="AF29" s="17">
        <v>0.11799999999999999</v>
      </c>
      <c r="AG29" s="17">
        <v>0.12230000000000001</v>
      </c>
      <c r="AH29" s="17">
        <v>0.1235</v>
      </c>
      <c r="AI29" s="17">
        <v>0.12</v>
      </c>
      <c r="AJ29" s="17">
        <v>0.14580000000000001</v>
      </c>
      <c r="AK29" s="17">
        <v>0.14990000000000001</v>
      </c>
      <c r="AL29" s="17">
        <v>0.15379999999999999</v>
      </c>
      <c r="AM29" s="17">
        <v>0.15440000000000001</v>
      </c>
      <c r="AN29" s="17">
        <v>0.16450000000000001</v>
      </c>
      <c r="AO29" s="17">
        <v>0.16750000000000001</v>
      </c>
      <c r="AP29" s="17">
        <v>0.1663</v>
      </c>
      <c r="AQ29" s="17">
        <v>0.16819999999999999</v>
      </c>
      <c r="AR29" s="17">
        <v>0.16750000000000001</v>
      </c>
      <c r="AS29" s="17"/>
      <c r="AT29" s="17"/>
      <c r="AU29" s="17"/>
      <c r="AV29" s="17"/>
      <c r="AW29" s="17"/>
      <c r="AX29" s="17"/>
      <c r="AY29" s="17"/>
      <c r="AZ29" s="17"/>
    </row>
    <row r="30" spans="1:52" x14ac:dyDescent="0.25">
      <c r="A30" s="4" t="s">
        <v>44</v>
      </c>
      <c r="B30" s="17">
        <v>0</v>
      </c>
      <c r="C30" s="17">
        <v>0</v>
      </c>
      <c r="D30" s="17">
        <v>0</v>
      </c>
      <c r="E30" s="17">
        <v>0</v>
      </c>
      <c r="F30" s="17">
        <v>0</v>
      </c>
      <c r="G30" s="17">
        <v>0</v>
      </c>
      <c r="H30" s="17">
        <v>0</v>
      </c>
      <c r="I30" s="17">
        <v>0</v>
      </c>
      <c r="J30" s="17">
        <v>0</v>
      </c>
      <c r="K30" s="17">
        <v>0</v>
      </c>
      <c r="L30" s="17">
        <v>0</v>
      </c>
      <c r="M30" s="17">
        <v>0</v>
      </c>
      <c r="N30" s="17">
        <v>0</v>
      </c>
      <c r="O30" s="17">
        <v>0</v>
      </c>
      <c r="P30" s="17">
        <v>0</v>
      </c>
      <c r="Q30" s="17">
        <v>0</v>
      </c>
      <c r="R30" s="17">
        <v>0</v>
      </c>
      <c r="S30" s="17">
        <v>0</v>
      </c>
      <c r="T30" s="17">
        <v>0</v>
      </c>
      <c r="U30" s="17">
        <v>0</v>
      </c>
      <c r="V30" s="17">
        <v>0</v>
      </c>
      <c r="W30" s="17">
        <v>0</v>
      </c>
      <c r="X30" s="17">
        <v>0</v>
      </c>
      <c r="Y30" s="17">
        <v>0</v>
      </c>
      <c r="Z30" s="17">
        <v>0</v>
      </c>
      <c r="AA30" s="17">
        <v>0</v>
      </c>
      <c r="AB30" s="17">
        <v>0</v>
      </c>
      <c r="AC30" s="17">
        <v>0</v>
      </c>
      <c r="AD30" s="17">
        <v>0</v>
      </c>
      <c r="AE30" s="17">
        <v>0</v>
      </c>
      <c r="AF30" s="17">
        <v>0</v>
      </c>
      <c r="AG30" s="17">
        <v>0</v>
      </c>
      <c r="AH30" s="17">
        <v>0</v>
      </c>
      <c r="AI30" s="17">
        <v>0</v>
      </c>
      <c r="AJ30" s="17">
        <v>0</v>
      </c>
      <c r="AK30" s="17">
        <v>0</v>
      </c>
      <c r="AL30" s="17">
        <v>0</v>
      </c>
      <c r="AM30" s="17">
        <v>0</v>
      </c>
      <c r="AN30" s="17">
        <v>0</v>
      </c>
      <c r="AO30" s="17">
        <v>0</v>
      </c>
      <c r="AP30" s="17">
        <v>0</v>
      </c>
      <c r="AQ30" s="17">
        <v>0</v>
      </c>
      <c r="AR30" s="17">
        <v>0</v>
      </c>
      <c r="AS30" s="17"/>
      <c r="AT30" s="17"/>
      <c r="AU30" s="17"/>
      <c r="AV30" s="17"/>
      <c r="AW30" s="17"/>
      <c r="AX30" s="17"/>
      <c r="AY30" s="17"/>
      <c r="AZ30" s="17"/>
    </row>
    <row r="31" spans="1:52" x14ac:dyDescent="0.25">
      <c r="A31" s="4" t="s">
        <v>45</v>
      </c>
      <c r="B31" s="17">
        <v>0</v>
      </c>
      <c r="C31" s="17">
        <v>0</v>
      </c>
      <c r="D31" s="17">
        <v>0</v>
      </c>
      <c r="E31" s="17">
        <v>0</v>
      </c>
      <c r="F31" s="17">
        <v>0</v>
      </c>
      <c r="G31" s="17">
        <v>0</v>
      </c>
      <c r="H31" s="17">
        <v>0</v>
      </c>
      <c r="I31" s="17">
        <v>0</v>
      </c>
      <c r="J31" s="17">
        <v>0</v>
      </c>
      <c r="K31" s="17">
        <v>0</v>
      </c>
      <c r="L31" s="17">
        <v>0</v>
      </c>
      <c r="M31" s="17">
        <v>0</v>
      </c>
      <c r="N31" s="17">
        <v>0.13239999999999999</v>
      </c>
      <c r="O31" s="17">
        <v>0.13370000000000001</v>
      </c>
      <c r="P31" s="17">
        <v>0.1308</v>
      </c>
      <c r="Q31" s="17">
        <v>0.1263</v>
      </c>
      <c r="R31" s="17">
        <v>0.1308</v>
      </c>
      <c r="S31" s="17">
        <v>0.13969999999999999</v>
      </c>
      <c r="T31" s="17">
        <v>0.14119999999999999</v>
      </c>
      <c r="U31" s="17">
        <v>0.1351</v>
      </c>
      <c r="V31" s="17">
        <v>0.12839999999999999</v>
      </c>
      <c r="W31" s="17">
        <v>0.14069999999999999</v>
      </c>
      <c r="X31" s="17">
        <v>0.13880000000000001</v>
      </c>
      <c r="Y31" s="17">
        <v>0.1346</v>
      </c>
      <c r="Z31" s="17">
        <v>0.13250000000000001</v>
      </c>
      <c r="AA31" s="17">
        <v>0.12479999999999999</v>
      </c>
      <c r="AB31" s="17">
        <v>0.13350000000000001</v>
      </c>
      <c r="AC31" s="17">
        <v>0.1265</v>
      </c>
      <c r="AD31" s="17">
        <v>0.12989999999999999</v>
      </c>
      <c r="AE31" s="17">
        <v>0.13689999999999999</v>
      </c>
      <c r="AF31" s="17">
        <v>0.13789999999999999</v>
      </c>
      <c r="AG31" s="17">
        <v>0.1452</v>
      </c>
      <c r="AH31" s="17">
        <v>0.1497</v>
      </c>
      <c r="AI31" s="17">
        <v>0.16719999999999999</v>
      </c>
      <c r="AJ31" s="17">
        <v>0.1704</v>
      </c>
      <c r="AK31" s="17">
        <v>0.1608</v>
      </c>
      <c r="AL31" s="17">
        <v>0.1593</v>
      </c>
      <c r="AM31" s="17">
        <v>0.16889999999999999</v>
      </c>
      <c r="AN31" s="17">
        <v>0.16619999999999999</v>
      </c>
      <c r="AO31" s="17">
        <v>0.16070000000000001</v>
      </c>
      <c r="AP31" s="17">
        <v>0.15809999999999999</v>
      </c>
      <c r="AQ31" s="17">
        <v>0.17280000000000001</v>
      </c>
      <c r="AR31" s="17">
        <v>0.1711</v>
      </c>
      <c r="AS31" s="17"/>
      <c r="AT31" s="17"/>
      <c r="AU31" s="17"/>
      <c r="AV31" s="17"/>
      <c r="AW31" s="17"/>
      <c r="AX31" s="17"/>
      <c r="AY31" s="17"/>
      <c r="AZ31" s="17"/>
    </row>
    <row r="32" spans="1:52" x14ac:dyDescent="0.25">
      <c r="A32" s="4" t="s">
        <v>46</v>
      </c>
      <c r="B32" s="17">
        <v>7.9600000000000004E-2</v>
      </c>
      <c r="C32" s="17">
        <v>8.3199999999999996E-2</v>
      </c>
      <c r="D32" s="17">
        <v>8.1699999999999995E-2</v>
      </c>
      <c r="E32" s="17">
        <v>8.3199999999999996E-2</v>
      </c>
      <c r="F32" s="17">
        <v>8.7599999999999997E-2</v>
      </c>
      <c r="G32" s="17">
        <v>9.6100000000000005E-2</v>
      </c>
      <c r="H32" s="17">
        <v>9.2799999999999994E-2</v>
      </c>
      <c r="I32" s="17">
        <v>9.98E-2</v>
      </c>
      <c r="J32" s="17">
        <v>0.1053</v>
      </c>
      <c r="K32" s="17">
        <v>9.8400000000000001E-2</v>
      </c>
      <c r="L32" s="17">
        <v>9.64E-2</v>
      </c>
      <c r="M32" s="17">
        <v>9.9199999999999997E-2</v>
      </c>
      <c r="N32" s="17">
        <v>0.1009</v>
      </c>
      <c r="O32" s="17">
        <v>0.10059999999999999</v>
      </c>
      <c r="P32" s="17">
        <v>9.9400000000000002E-2</v>
      </c>
      <c r="Q32" s="17">
        <v>9.2100000000000001E-2</v>
      </c>
      <c r="R32" s="17">
        <v>9.6799999999999997E-2</v>
      </c>
      <c r="S32" s="17">
        <v>9.8599999999999993E-2</v>
      </c>
      <c r="T32" s="17">
        <v>9.9599999999999994E-2</v>
      </c>
      <c r="U32" s="17">
        <v>9.8000000000000004E-2</v>
      </c>
      <c r="V32" s="17">
        <v>0.1008</v>
      </c>
      <c r="W32" s="17">
        <v>9.8599999999999993E-2</v>
      </c>
      <c r="X32" s="17">
        <v>0.1009</v>
      </c>
      <c r="Y32" s="17">
        <v>9.9699999999999997E-2</v>
      </c>
      <c r="Z32" s="17">
        <v>9.9099999999999994E-2</v>
      </c>
      <c r="AA32" s="17">
        <v>0.1052</v>
      </c>
      <c r="AB32" s="17">
        <v>0.10249999999999999</v>
      </c>
      <c r="AC32" s="17">
        <v>0.10009999999999999</v>
      </c>
      <c r="AD32" s="17">
        <v>9.6600000000000005E-2</v>
      </c>
      <c r="AE32" s="17">
        <v>9.4100000000000003E-2</v>
      </c>
      <c r="AF32" s="17">
        <v>9.3100000000000002E-2</v>
      </c>
      <c r="AG32" s="17">
        <v>9.6500000000000002E-2</v>
      </c>
      <c r="AH32" s="17">
        <v>9.7500000000000003E-2</v>
      </c>
      <c r="AI32" s="17">
        <v>9.4700000000000006E-2</v>
      </c>
      <c r="AJ32" s="17">
        <v>9.7299999999999998E-2</v>
      </c>
      <c r="AK32" s="17">
        <v>0.10009999999999999</v>
      </c>
      <c r="AL32" s="17">
        <v>0.1027</v>
      </c>
      <c r="AM32" s="17">
        <v>0.1031</v>
      </c>
      <c r="AN32" s="17">
        <v>9.9699999999999997E-2</v>
      </c>
      <c r="AO32" s="17">
        <v>0.10150000000000001</v>
      </c>
      <c r="AP32" s="17">
        <v>0.1008</v>
      </c>
      <c r="AQ32" s="17">
        <v>0.1019</v>
      </c>
      <c r="AR32" s="17">
        <v>0.10349999999999999</v>
      </c>
      <c r="AS32" s="17"/>
      <c r="AT32" s="17"/>
      <c r="AU32" s="17"/>
      <c r="AV32" s="17"/>
      <c r="AW32" s="17"/>
      <c r="AX32" s="17"/>
      <c r="AY32" s="17"/>
      <c r="AZ32" s="17"/>
    </row>
    <row r="33" spans="1:52" x14ac:dyDescent="0.25">
      <c r="A33" s="4" t="s">
        <v>47</v>
      </c>
      <c r="B33" s="17">
        <v>4.7500000000000001E-2</v>
      </c>
      <c r="C33" s="17">
        <v>4.9599999999999998E-2</v>
      </c>
      <c r="D33" s="17">
        <v>4.87E-2</v>
      </c>
      <c r="E33" s="17">
        <v>4.9599999999999998E-2</v>
      </c>
      <c r="F33" s="17">
        <v>5.2200000000000003E-2</v>
      </c>
      <c r="G33" s="17">
        <v>5.7299999999999997E-2</v>
      </c>
      <c r="H33" s="17">
        <v>5.5300000000000002E-2</v>
      </c>
      <c r="I33" s="17">
        <v>5.9499999999999997E-2</v>
      </c>
      <c r="J33" s="17">
        <v>6.2799999999999995E-2</v>
      </c>
      <c r="K33" s="17">
        <v>5.8700000000000002E-2</v>
      </c>
      <c r="L33" s="17">
        <v>5.7500000000000002E-2</v>
      </c>
      <c r="M33" s="17">
        <v>5.9200000000000003E-2</v>
      </c>
      <c r="N33" s="17">
        <v>6.0100000000000001E-2</v>
      </c>
      <c r="O33" s="17">
        <v>0.06</v>
      </c>
      <c r="P33" s="17">
        <v>5.9299999999999999E-2</v>
      </c>
      <c r="Q33" s="17">
        <v>5.4899999999999997E-2</v>
      </c>
      <c r="R33" s="17">
        <v>5.7700000000000001E-2</v>
      </c>
      <c r="S33" s="17">
        <v>5.8799999999999998E-2</v>
      </c>
      <c r="T33" s="17">
        <v>5.9400000000000001E-2</v>
      </c>
      <c r="U33" s="17">
        <v>5.8400000000000001E-2</v>
      </c>
      <c r="V33" s="17">
        <v>6.0100000000000001E-2</v>
      </c>
      <c r="W33" s="17">
        <v>5.8799999999999998E-2</v>
      </c>
      <c r="X33" s="17">
        <v>6.0199999999999997E-2</v>
      </c>
      <c r="Y33" s="17">
        <v>5.9400000000000001E-2</v>
      </c>
      <c r="Z33" s="17">
        <v>5.91E-2</v>
      </c>
      <c r="AA33" s="17">
        <v>6.2700000000000006E-2</v>
      </c>
      <c r="AB33" s="17">
        <v>6.1100000000000002E-2</v>
      </c>
      <c r="AC33" s="17">
        <v>5.9700000000000003E-2</v>
      </c>
      <c r="AD33" s="17">
        <v>5.7599999999999998E-2</v>
      </c>
      <c r="AE33" s="17">
        <v>5.6099999999999997E-2</v>
      </c>
      <c r="AF33" s="17">
        <v>5.5500000000000001E-2</v>
      </c>
      <c r="AG33" s="17">
        <v>6.6000000000000003E-2</v>
      </c>
      <c r="AH33" s="17">
        <v>6.6600000000000006E-2</v>
      </c>
      <c r="AI33" s="17">
        <v>6.4799999999999996E-2</v>
      </c>
      <c r="AJ33" s="17">
        <v>7.51E-2</v>
      </c>
      <c r="AK33" s="17">
        <v>7.7200000000000005E-2</v>
      </c>
      <c r="AL33" s="17">
        <v>7.9200000000000007E-2</v>
      </c>
      <c r="AM33" s="17">
        <v>7.9500000000000001E-2</v>
      </c>
      <c r="AN33" s="17">
        <v>8.5699999999999998E-2</v>
      </c>
      <c r="AO33" s="17">
        <v>8.72E-2</v>
      </c>
      <c r="AP33" s="17">
        <v>8.6599999999999996E-2</v>
      </c>
      <c r="AQ33" s="17">
        <v>8.7599999999999997E-2</v>
      </c>
      <c r="AR33" s="17">
        <v>9.8000000000000004E-2</v>
      </c>
      <c r="AS33" s="17"/>
      <c r="AT33" s="17"/>
      <c r="AU33" s="17"/>
      <c r="AV33" s="17"/>
      <c r="AW33" s="17"/>
      <c r="AX33" s="17"/>
      <c r="AY33" s="17"/>
      <c r="AZ33" s="17"/>
    </row>
    <row r="34" spans="1:52" x14ac:dyDescent="0.25">
      <c r="A34" s="4" t="s">
        <v>48</v>
      </c>
      <c r="B34" s="17">
        <v>5.0299999999999997E-2</v>
      </c>
      <c r="C34" s="17">
        <v>5.2600000000000001E-2</v>
      </c>
      <c r="D34" s="17">
        <v>5.16E-2</v>
      </c>
      <c r="E34" s="17">
        <v>5.2600000000000001E-2</v>
      </c>
      <c r="F34" s="17">
        <v>5.5399999999999998E-2</v>
      </c>
      <c r="G34" s="17">
        <v>6.08E-2</v>
      </c>
      <c r="H34" s="17">
        <v>5.8599999999999999E-2</v>
      </c>
      <c r="I34" s="17">
        <v>6.3100000000000003E-2</v>
      </c>
      <c r="J34" s="17">
        <v>6.6600000000000006E-2</v>
      </c>
      <c r="K34" s="17">
        <v>6.2199999999999998E-2</v>
      </c>
      <c r="L34" s="17">
        <v>6.0999999999999999E-2</v>
      </c>
      <c r="M34" s="17">
        <v>6.2700000000000006E-2</v>
      </c>
      <c r="N34" s="17">
        <v>6.3799999999999996E-2</v>
      </c>
      <c r="O34" s="17">
        <v>6.3600000000000004E-2</v>
      </c>
      <c r="P34" s="17">
        <v>6.2799999999999995E-2</v>
      </c>
      <c r="Q34" s="17">
        <v>5.8200000000000002E-2</v>
      </c>
      <c r="R34" s="17">
        <v>6.1199999999999997E-2</v>
      </c>
      <c r="S34" s="17">
        <v>6.2300000000000001E-2</v>
      </c>
      <c r="T34" s="17">
        <v>6.3E-2</v>
      </c>
      <c r="U34" s="17">
        <v>6.2E-2</v>
      </c>
      <c r="V34" s="17">
        <v>6.3700000000000007E-2</v>
      </c>
      <c r="W34" s="17">
        <v>6.2300000000000001E-2</v>
      </c>
      <c r="X34" s="17">
        <v>6.3799999999999996E-2</v>
      </c>
      <c r="Y34" s="17">
        <v>6.3E-2</v>
      </c>
      <c r="Z34" s="17">
        <v>6.2600000000000003E-2</v>
      </c>
      <c r="AA34" s="17">
        <v>6.6500000000000004E-2</v>
      </c>
      <c r="AB34" s="17">
        <v>6.4799999999999996E-2</v>
      </c>
      <c r="AC34" s="17">
        <v>6.3299999999999995E-2</v>
      </c>
      <c r="AD34" s="17">
        <v>6.1100000000000002E-2</v>
      </c>
      <c r="AE34" s="17">
        <v>5.9499999999999997E-2</v>
      </c>
      <c r="AF34" s="17">
        <v>5.8900000000000001E-2</v>
      </c>
      <c r="AG34" s="17">
        <v>6.0999999999999999E-2</v>
      </c>
      <c r="AH34" s="17">
        <v>6.1600000000000002E-2</v>
      </c>
      <c r="AI34" s="17">
        <v>5.9900000000000002E-2</v>
      </c>
      <c r="AJ34" s="17">
        <v>6.1499999999999999E-2</v>
      </c>
      <c r="AK34" s="17">
        <v>6.3200000000000006E-2</v>
      </c>
      <c r="AL34" s="17">
        <v>6.4899999999999999E-2</v>
      </c>
      <c r="AM34" s="17">
        <v>6.5100000000000005E-2</v>
      </c>
      <c r="AN34" s="17">
        <v>6.3100000000000003E-2</v>
      </c>
      <c r="AO34" s="17">
        <v>6.4199999999999993E-2</v>
      </c>
      <c r="AP34" s="17">
        <v>6.3700000000000007E-2</v>
      </c>
      <c r="AQ34" s="17">
        <v>6.4399999999999999E-2</v>
      </c>
      <c r="AR34" s="17">
        <v>6.5500000000000003E-2</v>
      </c>
      <c r="AS34" s="17"/>
      <c r="AT34" s="17"/>
      <c r="AU34" s="17"/>
      <c r="AV34" s="17"/>
      <c r="AW34" s="17"/>
      <c r="AX34" s="17"/>
      <c r="AY34" s="17"/>
      <c r="AZ34" s="17"/>
    </row>
    <row r="35" spans="1:52" x14ac:dyDescent="0.25">
      <c r="A35" s="4" t="s">
        <v>49</v>
      </c>
      <c r="B35" s="17">
        <v>0</v>
      </c>
      <c r="C35" s="17">
        <v>0</v>
      </c>
      <c r="D35" s="17">
        <v>0</v>
      </c>
      <c r="E35" s="17">
        <v>0</v>
      </c>
      <c r="F35" s="17">
        <v>0</v>
      </c>
      <c r="G35" s="17">
        <v>0</v>
      </c>
      <c r="H35" s="17">
        <v>0</v>
      </c>
      <c r="I35" s="17">
        <v>0</v>
      </c>
      <c r="J35" s="17">
        <v>0</v>
      </c>
      <c r="K35" s="17">
        <v>0</v>
      </c>
      <c r="L35" s="17">
        <v>0</v>
      </c>
      <c r="M35" s="17">
        <v>0</v>
      </c>
      <c r="N35" s="17">
        <v>0</v>
      </c>
      <c r="O35" s="17">
        <v>0</v>
      </c>
      <c r="P35" s="17">
        <v>0</v>
      </c>
      <c r="Q35" s="17">
        <v>0</v>
      </c>
      <c r="R35" s="17">
        <v>0</v>
      </c>
      <c r="S35" s="17">
        <v>0</v>
      </c>
      <c r="T35" s="17">
        <v>0</v>
      </c>
      <c r="U35" s="17">
        <v>0</v>
      </c>
      <c r="V35" s="17">
        <v>0</v>
      </c>
      <c r="W35" s="17">
        <v>0</v>
      </c>
      <c r="X35" s="17">
        <v>0</v>
      </c>
      <c r="Y35" s="17">
        <v>0</v>
      </c>
      <c r="Z35" s="17">
        <v>0</v>
      </c>
      <c r="AA35" s="17">
        <v>0</v>
      </c>
      <c r="AB35" s="17">
        <v>0</v>
      </c>
      <c r="AC35" s="17">
        <v>0</v>
      </c>
      <c r="AD35" s="17">
        <v>0</v>
      </c>
      <c r="AE35" s="17">
        <v>0</v>
      </c>
      <c r="AF35" s="17">
        <v>0</v>
      </c>
      <c r="AG35" s="17">
        <v>0</v>
      </c>
      <c r="AH35" s="17">
        <v>0</v>
      </c>
      <c r="AI35" s="17">
        <v>0</v>
      </c>
      <c r="AJ35" s="17">
        <v>0</v>
      </c>
      <c r="AK35" s="17">
        <v>0</v>
      </c>
      <c r="AL35" s="17">
        <v>0</v>
      </c>
      <c r="AM35" s="17">
        <v>0</v>
      </c>
      <c r="AN35" s="17">
        <v>0</v>
      </c>
      <c r="AO35" s="17">
        <v>0</v>
      </c>
      <c r="AP35" s="17">
        <v>0</v>
      </c>
      <c r="AQ35" s="17">
        <v>0</v>
      </c>
      <c r="AR35" s="17">
        <v>0</v>
      </c>
      <c r="AS35" s="17"/>
      <c r="AT35" s="17"/>
      <c r="AU35" s="17"/>
      <c r="AV35" s="17"/>
      <c r="AW35" s="17"/>
      <c r="AX35" s="17"/>
      <c r="AY35" s="17"/>
      <c r="AZ35" s="17"/>
    </row>
    <row r="36" spans="1:52" x14ac:dyDescent="0.25">
      <c r="A36" s="4" t="s">
        <v>50</v>
      </c>
      <c r="B36" s="17">
        <v>0.13600000000000001</v>
      </c>
      <c r="C36" s="17">
        <v>0.13600000000000001</v>
      </c>
      <c r="D36" s="17">
        <v>0.13600000000000001</v>
      </c>
      <c r="E36" s="17">
        <v>0.13600000000000001</v>
      </c>
      <c r="F36" s="17">
        <v>0.13600000000000001</v>
      </c>
      <c r="G36" s="17">
        <v>0.155</v>
      </c>
      <c r="H36" s="17">
        <v>0.155</v>
      </c>
      <c r="I36" s="17">
        <v>0.155</v>
      </c>
      <c r="J36" s="17">
        <v>0.155</v>
      </c>
      <c r="K36" s="17">
        <v>0.155</v>
      </c>
      <c r="L36" s="17">
        <v>0.155</v>
      </c>
      <c r="M36" s="17">
        <v>0.155</v>
      </c>
      <c r="N36" s="17">
        <v>0.155</v>
      </c>
      <c r="O36" s="17">
        <v>0.155</v>
      </c>
      <c r="P36" s="17">
        <v>0.155</v>
      </c>
      <c r="Q36" s="17">
        <v>0.155</v>
      </c>
      <c r="R36" s="17">
        <v>0.155</v>
      </c>
      <c r="S36" s="17">
        <v>0.155</v>
      </c>
      <c r="T36" s="17">
        <v>0.155</v>
      </c>
      <c r="U36" s="17">
        <v>0.155</v>
      </c>
      <c r="V36" s="17">
        <v>0.155</v>
      </c>
      <c r="W36" s="17">
        <v>0.155</v>
      </c>
      <c r="X36" s="17">
        <v>0.155</v>
      </c>
      <c r="Y36" s="17">
        <v>0.155</v>
      </c>
      <c r="Z36" s="17">
        <v>0.155</v>
      </c>
      <c r="AA36" s="17">
        <v>0.17499999999999999</v>
      </c>
      <c r="AB36" s="17">
        <v>0.17499999999999999</v>
      </c>
      <c r="AC36" s="17">
        <v>0.17499999999999999</v>
      </c>
      <c r="AD36" s="17">
        <v>0.17499999999999999</v>
      </c>
      <c r="AE36" s="17">
        <v>0.1971</v>
      </c>
      <c r="AF36" s="17">
        <v>0.1971</v>
      </c>
      <c r="AG36" s="17">
        <v>0.1971</v>
      </c>
      <c r="AH36" s="17">
        <v>0.1971</v>
      </c>
      <c r="AI36" s="17">
        <v>0.21920000000000001</v>
      </c>
      <c r="AJ36" s="17">
        <v>0.21920000000000001</v>
      </c>
      <c r="AK36" s="17">
        <v>0.21920000000000001</v>
      </c>
      <c r="AL36" s="17">
        <v>0.21920000000000001</v>
      </c>
      <c r="AM36" s="17">
        <v>0.21920000000000001</v>
      </c>
      <c r="AN36" s="17">
        <v>0.1087</v>
      </c>
      <c r="AO36" s="17">
        <v>0.1087</v>
      </c>
      <c r="AP36" s="17">
        <v>0.1087</v>
      </c>
      <c r="AQ36" s="17">
        <v>0.1087</v>
      </c>
      <c r="AR36" s="17">
        <v>0.1087</v>
      </c>
      <c r="AS36" s="17"/>
      <c r="AT36" s="17"/>
      <c r="AU36" s="17"/>
      <c r="AV36" s="17"/>
      <c r="AW36" s="17"/>
      <c r="AX36" s="17"/>
      <c r="AY36" s="17"/>
      <c r="AZ36" s="17"/>
    </row>
    <row r="37" spans="1:52" x14ac:dyDescent="0.25">
      <c r="A37" s="4" t="s">
        <v>51</v>
      </c>
      <c r="B37" s="17">
        <v>0.1048</v>
      </c>
      <c r="C37" s="17">
        <v>0.1095</v>
      </c>
      <c r="D37" s="17">
        <v>0.1046</v>
      </c>
      <c r="E37" s="17">
        <v>0.1065</v>
      </c>
      <c r="F37" s="17">
        <v>0.1152</v>
      </c>
      <c r="G37" s="17">
        <v>0.12139999999999999</v>
      </c>
      <c r="H37" s="17">
        <v>0.1172</v>
      </c>
      <c r="I37" s="17">
        <v>0.126</v>
      </c>
      <c r="J37" s="17">
        <v>0.12939999999999999</v>
      </c>
      <c r="K37" s="17">
        <v>0.12089999999999999</v>
      </c>
      <c r="L37" s="17">
        <v>0.115</v>
      </c>
      <c r="M37" s="17">
        <v>0.11840000000000001</v>
      </c>
      <c r="N37" s="17">
        <v>0.12139999999999999</v>
      </c>
      <c r="O37" s="17">
        <v>0.121</v>
      </c>
      <c r="P37" s="17">
        <v>0.1196</v>
      </c>
      <c r="Q37" s="17">
        <v>0.1108</v>
      </c>
      <c r="R37" s="17">
        <v>0.1192</v>
      </c>
      <c r="S37" s="17">
        <v>0.12130000000000001</v>
      </c>
      <c r="T37" s="17">
        <v>0.1226</v>
      </c>
      <c r="U37" s="17">
        <v>0.1207</v>
      </c>
      <c r="V37" s="17">
        <v>0.128</v>
      </c>
      <c r="W37" s="17">
        <v>0.12509999999999999</v>
      </c>
      <c r="X37" s="17">
        <v>0.12809999999999999</v>
      </c>
      <c r="Y37" s="17">
        <v>0.12659999999999999</v>
      </c>
      <c r="Z37" s="17">
        <v>0.1255</v>
      </c>
      <c r="AA37" s="17">
        <v>0.1333</v>
      </c>
      <c r="AB37" s="17">
        <v>0.12989999999999999</v>
      </c>
      <c r="AC37" s="17">
        <v>0.12690000000000001</v>
      </c>
      <c r="AD37" s="17">
        <v>0.12239999999999999</v>
      </c>
      <c r="AE37" s="17">
        <v>0.1192</v>
      </c>
      <c r="AF37" s="17">
        <v>0.11799999999999999</v>
      </c>
      <c r="AG37" s="17">
        <v>0.12230000000000001</v>
      </c>
      <c r="AH37" s="17">
        <v>0.13159999999999999</v>
      </c>
      <c r="AI37" s="17">
        <v>0.12790000000000001</v>
      </c>
      <c r="AJ37" s="17">
        <v>0.13150000000000001</v>
      </c>
      <c r="AK37" s="17">
        <v>0.1351</v>
      </c>
      <c r="AL37" s="17">
        <v>0.1459</v>
      </c>
      <c r="AM37" s="17">
        <v>0.1464</v>
      </c>
      <c r="AN37" s="17">
        <v>0.14169999999999999</v>
      </c>
      <c r="AO37" s="17">
        <v>0.14430000000000001</v>
      </c>
      <c r="AP37" s="17">
        <v>0.1429</v>
      </c>
      <c r="AQ37" s="17">
        <v>0.14449999999999999</v>
      </c>
      <c r="AR37" s="17">
        <v>0.1467</v>
      </c>
      <c r="AS37" s="17"/>
      <c r="AT37" s="17"/>
      <c r="AU37" s="17"/>
      <c r="AV37" s="17"/>
      <c r="AW37" s="17"/>
      <c r="AX37" s="17"/>
      <c r="AY37" s="17"/>
      <c r="AZ37" s="17"/>
    </row>
    <row r="38" spans="1:52" x14ac:dyDescent="0.25">
      <c r="A38" s="4" t="s">
        <v>52</v>
      </c>
      <c r="B38" s="17">
        <v>6.4299999999999996E-2</v>
      </c>
      <c r="C38" s="17">
        <v>6.7199999999999996E-2</v>
      </c>
      <c r="D38" s="17">
        <v>6.6000000000000003E-2</v>
      </c>
      <c r="E38" s="17">
        <v>6.7199999999999996E-2</v>
      </c>
      <c r="F38" s="17">
        <v>7.0699999999999999E-2</v>
      </c>
      <c r="G38" s="17">
        <v>7.7600000000000002E-2</v>
      </c>
      <c r="H38" s="17">
        <v>7.4899999999999994E-2</v>
      </c>
      <c r="I38" s="17">
        <v>8.0600000000000005E-2</v>
      </c>
      <c r="J38" s="17">
        <v>8.5099999999999995E-2</v>
      </c>
      <c r="K38" s="17">
        <v>7.9399999999999998E-2</v>
      </c>
      <c r="L38" s="17">
        <v>7.7899999999999997E-2</v>
      </c>
      <c r="M38" s="17">
        <v>8.0100000000000005E-2</v>
      </c>
      <c r="N38" s="17">
        <v>8.14E-2</v>
      </c>
      <c r="O38" s="17">
        <v>8.1199999999999994E-2</v>
      </c>
      <c r="P38" s="17">
        <v>8.0299999999999996E-2</v>
      </c>
      <c r="Q38" s="17">
        <v>7.4399999999999994E-2</v>
      </c>
      <c r="R38" s="17">
        <v>7.8200000000000006E-2</v>
      </c>
      <c r="S38" s="17">
        <v>7.9600000000000004E-2</v>
      </c>
      <c r="T38" s="17">
        <v>8.0399999999999999E-2</v>
      </c>
      <c r="U38" s="17">
        <v>7.9100000000000004E-2</v>
      </c>
      <c r="V38" s="17">
        <v>8.14E-2</v>
      </c>
      <c r="W38" s="17">
        <v>7.9600000000000004E-2</v>
      </c>
      <c r="X38" s="17">
        <v>8.1500000000000003E-2</v>
      </c>
      <c r="Y38" s="17">
        <v>8.0500000000000002E-2</v>
      </c>
      <c r="Z38" s="17">
        <v>0.08</v>
      </c>
      <c r="AA38" s="17">
        <v>8.5000000000000006E-2</v>
      </c>
      <c r="AB38" s="17">
        <v>8.2799999999999999E-2</v>
      </c>
      <c r="AC38" s="17">
        <v>8.09E-2</v>
      </c>
      <c r="AD38" s="17">
        <v>7.8E-2</v>
      </c>
      <c r="AE38" s="17">
        <v>7.5899999999999995E-2</v>
      </c>
      <c r="AF38" s="17">
        <v>7.5200000000000003E-2</v>
      </c>
      <c r="AG38" s="17">
        <v>7.7899999999999997E-2</v>
      </c>
      <c r="AH38" s="17">
        <v>7.8700000000000006E-2</v>
      </c>
      <c r="AI38" s="17">
        <v>7.6499999999999999E-2</v>
      </c>
      <c r="AJ38" s="17">
        <v>7.8600000000000003E-2</v>
      </c>
      <c r="AK38" s="17">
        <v>8.0799999999999997E-2</v>
      </c>
      <c r="AL38" s="17">
        <v>8.2900000000000001E-2</v>
      </c>
      <c r="AM38" s="17">
        <v>8.3199999999999996E-2</v>
      </c>
      <c r="AN38" s="17">
        <v>8.0500000000000002E-2</v>
      </c>
      <c r="AO38" s="17">
        <v>8.2000000000000003E-2</v>
      </c>
      <c r="AP38" s="17">
        <v>8.14E-2</v>
      </c>
      <c r="AQ38" s="17">
        <v>8.2299999999999998E-2</v>
      </c>
      <c r="AR38" s="17">
        <v>8.3599999999999994E-2</v>
      </c>
      <c r="AS38" s="17"/>
      <c r="AT38" s="17"/>
      <c r="AU38" s="17"/>
      <c r="AV38" s="17"/>
      <c r="AW38" s="17"/>
      <c r="AX38" s="17"/>
      <c r="AY38" s="17"/>
      <c r="AZ38" s="17"/>
    </row>
    <row r="39" spans="1:52" x14ac:dyDescent="0.25">
      <c r="A39" s="4" t="s">
        <v>53</v>
      </c>
      <c r="B39" s="17">
        <v>7.3700000000000002E-2</v>
      </c>
      <c r="C39" s="17">
        <v>7.6999999999999999E-2</v>
      </c>
      <c r="D39" s="17">
        <v>7.5600000000000001E-2</v>
      </c>
      <c r="E39" s="17">
        <v>7.6999999999999999E-2</v>
      </c>
      <c r="F39" s="17">
        <v>7.8600000000000003E-2</v>
      </c>
      <c r="G39" s="17">
        <v>8.6300000000000002E-2</v>
      </c>
      <c r="H39" s="17">
        <v>8.5000000000000006E-2</v>
      </c>
      <c r="I39" s="17">
        <v>9.1399999999999995E-2</v>
      </c>
      <c r="J39" s="17">
        <v>9.9000000000000005E-2</v>
      </c>
      <c r="K39" s="17">
        <v>9.2499999999999999E-2</v>
      </c>
      <c r="L39" s="17">
        <v>8.7300000000000003E-2</v>
      </c>
      <c r="M39" s="17">
        <v>8.9899999999999994E-2</v>
      </c>
      <c r="N39" s="17">
        <v>9.6600000000000005E-2</v>
      </c>
      <c r="O39" s="17">
        <v>9.6299999999999997E-2</v>
      </c>
      <c r="P39" s="17">
        <v>9.4100000000000003E-2</v>
      </c>
      <c r="Q39" s="17">
        <v>8.72E-2</v>
      </c>
      <c r="R39" s="17">
        <v>9.64E-2</v>
      </c>
      <c r="S39" s="17">
        <v>9.8199999999999996E-2</v>
      </c>
      <c r="T39" s="17">
        <v>9.7900000000000001E-2</v>
      </c>
      <c r="U39" s="17">
        <v>9.6299999999999997E-2</v>
      </c>
      <c r="V39" s="17">
        <v>0.1047</v>
      </c>
      <c r="W39" s="17">
        <v>0.1024</v>
      </c>
      <c r="X39" s="17">
        <v>0.1052</v>
      </c>
      <c r="Y39" s="17">
        <v>0.10390000000000001</v>
      </c>
      <c r="Z39" s="17">
        <v>0.1018</v>
      </c>
      <c r="AA39" s="17">
        <v>0.1082</v>
      </c>
      <c r="AB39" s="17">
        <v>0.11940000000000001</v>
      </c>
      <c r="AC39" s="17">
        <v>0.1166</v>
      </c>
      <c r="AD39" s="17">
        <v>9.7299999999999998E-2</v>
      </c>
      <c r="AE39" s="17">
        <v>9.4700000000000006E-2</v>
      </c>
      <c r="AF39" s="17">
        <v>9.0499999999999997E-2</v>
      </c>
      <c r="AG39" s="17">
        <v>9.3799999999999994E-2</v>
      </c>
      <c r="AH39" s="17">
        <v>8.48E-2</v>
      </c>
      <c r="AI39" s="17">
        <v>8.2400000000000001E-2</v>
      </c>
      <c r="AJ39" s="17">
        <v>8.4699999999999998E-2</v>
      </c>
      <c r="AK39" s="17">
        <v>8.6999999999999994E-2</v>
      </c>
      <c r="AL39" s="17">
        <v>0.1045</v>
      </c>
      <c r="AM39" s="17">
        <v>0.1048</v>
      </c>
      <c r="AN39" s="17">
        <v>0.10150000000000001</v>
      </c>
      <c r="AO39" s="17">
        <v>0.1033</v>
      </c>
      <c r="AP39" s="17">
        <v>0.10299999999999999</v>
      </c>
      <c r="AQ39" s="17">
        <v>0.1041</v>
      </c>
      <c r="AR39" s="17">
        <v>0.1075</v>
      </c>
      <c r="AS39" s="17"/>
      <c r="AT39" s="17"/>
      <c r="AU39" s="17"/>
      <c r="AV39" s="17"/>
      <c r="AW39" s="17"/>
      <c r="AX39" s="17"/>
      <c r="AY39" s="17"/>
      <c r="AZ39" s="17"/>
    </row>
    <row r="40" spans="1:52" x14ac:dyDescent="0.25">
      <c r="A40" s="4" t="s">
        <v>54</v>
      </c>
      <c r="B40" s="17">
        <v>0</v>
      </c>
      <c r="C40" s="17">
        <v>0</v>
      </c>
      <c r="D40" s="17">
        <v>0</v>
      </c>
      <c r="E40" s="17">
        <v>0</v>
      </c>
      <c r="F40" s="17">
        <v>0</v>
      </c>
      <c r="G40" s="17">
        <v>0</v>
      </c>
      <c r="H40" s="17">
        <v>0</v>
      </c>
      <c r="I40" s="17">
        <v>0</v>
      </c>
      <c r="J40" s="17">
        <v>0</v>
      </c>
      <c r="K40" s="17">
        <v>0</v>
      </c>
      <c r="L40" s="17">
        <v>0</v>
      </c>
      <c r="M40" s="17">
        <v>0</v>
      </c>
      <c r="N40" s="17">
        <v>0</v>
      </c>
      <c r="O40" s="17">
        <v>0</v>
      </c>
      <c r="P40" s="17">
        <v>0</v>
      </c>
      <c r="Q40" s="17">
        <v>0</v>
      </c>
      <c r="R40" s="17">
        <v>0</v>
      </c>
      <c r="S40" s="17">
        <v>0</v>
      </c>
      <c r="T40" s="17">
        <v>0</v>
      </c>
      <c r="U40" s="17">
        <v>0</v>
      </c>
      <c r="V40" s="17">
        <v>0</v>
      </c>
      <c r="W40" s="17">
        <v>0</v>
      </c>
      <c r="X40" s="17">
        <v>0</v>
      </c>
      <c r="Y40" s="17">
        <v>0</v>
      </c>
      <c r="Z40" s="17">
        <v>0</v>
      </c>
      <c r="AA40" s="17">
        <v>0</v>
      </c>
      <c r="AB40" s="17">
        <v>0</v>
      </c>
      <c r="AC40" s="17">
        <v>0</v>
      </c>
      <c r="AD40" s="17">
        <v>0</v>
      </c>
      <c r="AE40" s="17">
        <v>0</v>
      </c>
      <c r="AF40" s="17">
        <v>0</v>
      </c>
      <c r="AG40" s="17">
        <v>0</v>
      </c>
      <c r="AH40" s="17">
        <v>0</v>
      </c>
      <c r="AI40" s="17">
        <v>0</v>
      </c>
      <c r="AJ40" s="17">
        <v>0</v>
      </c>
      <c r="AK40" s="17">
        <v>0</v>
      </c>
      <c r="AL40" s="17">
        <v>0</v>
      </c>
      <c r="AM40" s="17">
        <v>0</v>
      </c>
      <c r="AN40" s="17">
        <v>0</v>
      </c>
      <c r="AO40" s="17">
        <v>0</v>
      </c>
      <c r="AP40" s="17">
        <v>0</v>
      </c>
      <c r="AQ40" s="17">
        <v>0</v>
      </c>
      <c r="AR40" s="17">
        <v>0</v>
      </c>
      <c r="AS40" s="17"/>
      <c r="AT40" s="17"/>
      <c r="AU40" s="17"/>
      <c r="AV40" s="17"/>
      <c r="AW40" s="17"/>
      <c r="AX40" s="17"/>
      <c r="AY40" s="17"/>
      <c r="AZ40" s="17"/>
    </row>
    <row r="41" spans="1:52" x14ac:dyDescent="0.25">
      <c r="A41" s="4" t="s">
        <v>55</v>
      </c>
      <c r="B41" s="17">
        <v>4.0500000000000001E-2</v>
      </c>
      <c r="C41" s="17">
        <v>4.2299999999999997E-2</v>
      </c>
      <c r="D41" s="17">
        <v>4.1599999999999998E-2</v>
      </c>
      <c r="E41" s="17">
        <v>4.2299999999999997E-2</v>
      </c>
      <c r="F41" s="17">
        <v>4.4499999999999998E-2</v>
      </c>
      <c r="G41" s="17">
        <v>4.8899999999999999E-2</v>
      </c>
      <c r="H41" s="17">
        <v>4.7199999999999999E-2</v>
      </c>
      <c r="I41" s="17">
        <v>5.0700000000000002E-2</v>
      </c>
      <c r="J41" s="17">
        <v>5.3600000000000002E-2</v>
      </c>
      <c r="K41" s="17">
        <v>0.05</v>
      </c>
      <c r="L41" s="17">
        <v>4.9099999999999998E-2</v>
      </c>
      <c r="M41" s="17">
        <v>5.0500000000000003E-2</v>
      </c>
      <c r="N41" s="17">
        <v>0.1313</v>
      </c>
      <c r="O41" s="17">
        <v>0.13089999999999999</v>
      </c>
      <c r="P41" s="17">
        <v>0.12939999999999999</v>
      </c>
      <c r="Q41" s="17">
        <v>0.11990000000000001</v>
      </c>
      <c r="R41" s="17">
        <v>0.126</v>
      </c>
      <c r="S41" s="17">
        <v>0.1283</v>
      </c>
      <c r="T41" s="17">
        <v>0.12959999999999999</v>
      </c>
      <c r="U41" s="17">
        <v>0.1424</v>
      </c>
      <c r="V41" s="17">
        <v>0.14649999999999999</v>
      </c>
      <c r="W41" s="17">
        <v>0.14319999999999999</v>
      </c>
      <c r="X41" s="17">
        <v>0.14660000000000001</v>
      </c>
      <c r="Y41" s="17">
        <v>0.14480000000000001</v>
      </c>
      <c r="Z41" s="17">
        <v>0.1439</v>
      </c>
      <c r="AA41" s="17">
        <v>0.15290000000000001</v>
      </c>
      <c r="AB41" s="17">
        <v>0.14899999999999999</v>
      </c>
      <c r="AC41" s="17">
        <v>0.17810000000000001</v>
      </c>
      <c r="AD41" s="17">
        <v>0.1719</v>
      </c>
      <c r="AE41" s="17">
        <v>0.16719999999999999</v>
      </c>
      <c r="AF41" s="17">
        <v>0.1656</v>
      </c>
      <c r="AG41" s="17">
        <v>0.14360000000000001</v>
      </c>
      <c r="AH41" s="17">
        <v>0.1449</v>
      </c>
      <c r="AI41" s="17">
        <v>0.1409</v>
      </c>
      <c r="AJ41" s="17">
        <v>0.14480000000000001</v>
      </c>
      <c r="AK41" s="17">
        <v>0.1454</v>
      </c>
      <c r="AL41" s="17">
        <v>0.1492</v>
      </c>
      <c r="AM41" s="17">
        <v>0.1497</v>
      </c>
      <c r="AN41" s="17">
        <v>0.1449</v>
      </c>
      <c r="AO41" s="17">
        <v>0.1507</v>
      </c>
      <c r="AP41" s="17">
        <v>0.1497</v>
      </c>
      <c r="AQ41" s="17">
        <v>0.15140000000000001</v>
      </c>
      <c r="AR41" s="17">
        <v>0.1537</v>
      </c>
      <c r="AS41" s="17"/>
      <c r="AT41" s="17"/>
      <c r="AU41" s="17"/>
      <c r="AV41" s="17"/>
      <c r="AW41" s="17"/>
      <c r="AX41" s="17"/>
      <c r="AY41" s="17"/>
      <c r="AZ41" s="17"/>
    </row>
    <row r="42" spans="1:52" x14ac:dyDescent="0.25">
      <c r="A42" s="4" t="s">
        <v>160</v>
      </c>
      <c r="B42" s="17">
        <v>0.16500000000000001</v>
      </c>
      <c r="C42" s="17">
        <v>0.16500000000000001</v>
      </c>
      <c r="D42" s="17">
        <v>0.16500000000000001</v>
      </c>
      <c r="E42" s="17">
        <v>0.16500000000000001</v>
      </c>
      <c r="F42" s="17">
        <v>0.16500000000000001</v>
      </c>
      <c r="G42" s="17">
        <v>0.16500000000000001</v>
      </c>
      <c r="H42" s="17">
        <v>0.16500000000000001</v>
      </c>
      <c r="I42" s="17">
        <v>0.16500000000000001</v>
      </c>
      <c r="J42" s="17">
        <v>0.16500000000000001</v>
      </c>
      <c r="K42" s="17">
        <v>0.16500000000000001</v>
      </c>
      <c r="L42" s="17">
        <v>0.33</v>
      </c>
      <c r="M42" s="17">
        <v>0.33</v>
      </c>
      <c r="N42" s="17">
        <v>0.33</v>
      </c>
      <c r="O42" s="17">
        <v>0.33</v>
      </c>
      <c r="P42" s="17">
        <v>0.245</v>
      </c>
      <c r="Q42" s="17">
        <v>0.245</v>
      </c>
      <c r="R42" s="17">
        <v>0.20499999999999999</v>
      </c>
      <c r="S42" s="17">
        <v>0.20499999999999999</v>
      </c>
      <c r="T42" s="17">
        <v>0.20499999999999999</v>
      </c>
      <c r="U42" s="17">
        <v>0.20499999999999999</v>
      </c>
      <c r="V42" s="17">
        <v>0.2092</v>
      </c>
      <c r="W42" s="17">
        <v>0.2092</v>
      </c>
      <c r="X42" s="17">
        <v>0.2092</v>
      </c>
      <c r="Y42" s="17">
        <v>0.2092</v>
      </c>
      <c r="Z42" s="17">
        <v>0.2092</v>
      </c>
      <c r="AA42" s="17">
        <v>0.2092</v>
      </c>
      <c r="AB42" s="17">
        <v>0.2092</v>
      </c>
      <c r="AC42" s="17">
        <v>0.2092</v>
      </c>
      <c r="AD42" s="17">
        <v>0.21129999999999999</v>
      </c>
      <c r="AE42" s="17">
        <v>0.21129999999999999</v>
      </c>
      <c r="AF42" s="17">
        <v>0.2334</v>
      </c>
      <c r="AG42" s="17">
        <v>0.2334</v>
      </c>
      <c r="AH42" s="17">
        <v>0.2334</v>
      </c>
      <c r="AI42" s="17">
        <v>0.2334</v>
      </c>
      <c r="AJ42" s="17">
        <v>0.1855</v>
      </c>
      <c r="AK42" s="17">
        <v>0.1855</v>
      </c>
      <c r="AL42" s="17">
        <v>0.1855</v>
      </c>
      <c r="AM42" s="17">
        <v>0.1855</v>
      </c>
      <c r="AN42" s="17">
        <v>7.4999999999999997E-2</v>
      </c>
      <c r="AO42" s="17">
        <v>7.4999999999999997E-2</v>
      </c>
      <c r="AP42" s="17">
        <v>7.4999999999999997E-2</v>
      </c>
      <c r="AQ42" s="17">
        <v>7.4999999999999997E-2</v>
      </c>
      <c r="AR42" s="17">
        <v>7.4999999999999997E-2</v>
      </c>
      <c r="AS42" s="17"/>
      <c r="AT42" s="17"/>
      <c r="AU42" s="17"/>
      <c r="AV42" s="17"/>
      <c r="AW42" s="17"/>
      <c r="AX42" s="17"/>
      <c r="AY42" s="17"/>
      <c r="AZ42" s="17"/>
    </row>
    <row r="43" spans="1:52" x14ac:dyDescent="0.25">
      <c r="A43" s="4" t="s">
        <v>179</v>
      </c>
      <c r="B43" s="17"/>
      <c r="C43" s="17"/>
      <c r="D43" s="17"/>
      <c r="E43" s="17"/>
      <c r="F43" s="17"/>
      <c r="G43" s="17"/>
      <c r="H43" s="17"/>
      <c r="I43" s="17"/>
      <c r="J43" s="17"/>
      <c r="K43" s="17"/>
      <c r="L43" s="17"/>
      <c r="M43" s="17"/>
      <c r="N43" s="17"/>
      <c r="O43" s="17"/>
      <c r="P43" s="17"/>
      <c r="Q43" s="17">
        <v>0.20499999999999999</v>
      </c>
      <c r="R43" s="17"/>
      <c r="S43" s="17"/>
      <c r="T43" s="17"/>
      <c r="U43" s="17"/>
      <c r="V43" s="17"/>
      <c r="W43" s="17"/>
      <c r="X43" s="17"/>
      <c r="Y43" s="17"/>
      <c r="Z43" s="17"/>
      <c r="AA43" s="17"/>
      <c r="AB43" s="17"/>
      <c r="AC43" s="17">
        <v>0.21129999999999999</v>
      </c>
      <c r="AD43" s="17"/>
      <c r="AE43" s="17"/>
      <c r="AF43" s="17"/>
      <c r="AG43" s="17"/>
      <c r="AH43" s="17"/>
      <c r="AI43" s="17">
        <v>0.2555</v>
      </c>
      <c r="AJ43" s="17"/>
      <c r="AK43" s="17"/>
      <c r="AL43" s="17"/>
      <c r="AM43" s="17"/>
      <c r="AN43" s="17"/>
      <c r="AO43" s="17"/>
      <c r="AP43" s="17"/>
      <c r="AQ43" s="17"/>
      <c r="AR43" s="17"/>
      <c r="AS43" s="17"/>
      <c r="AT43" s="17"/>
      <c r="AU43" s="17"/>
      <c r="AV43" s="17"/>
      <c r="AW43" s="17"/>
      <c r="AX43" s="17"/>
      <c r="AY43" s="17"/>
      <c r="AZ43" s="17"/>
    </row>
    <row r="44" spans="1:52" x14ac:dyDescent="0.25">
      <c r="A44" s="4" t="s">
        <v>181</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v>0.1855</v>
      </c>
      <c r="AJ44" s="17"/>
      <c r="AK44" s="17"/>
      <c r="AL44" s="17"/>
      <c r="AM44" s="17"/>
      <c r="AN44" s="17"/>
      <c r="AO44" s="17"/>
      <c r="AP44" s="17"/>
      <c r="AQ44" s="17"/>
      <c r="AR44" s="17"/>
      <c r="AS44" s="17"/>
      <c r="AT44" s="17"/>
      <c r="AU44" s="17"/>
      <c r="AV44" s="17"/>
      <c r="AW44" s="17"/>
      <c r="AX44" s="17"/>
      <c r="AY44" s="17"/>
      <c r="AZ44" s="17"/>
    </row>
    <row r="45" spans="1:52" x14ac:dyDescent="0.25">
      <c r="A45" s="4" t="s">
        <v>56</v>
      </c>
      <c r="B45" s="17">
        <v>0</v>
      </c>
      <c r="C45" s="17">
        <v>0</v>
      </c>
      <c r="D45" s="17">
        <v>0</v>
      </c>
      <c r="E45" s="17">
        <v>0</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17">
        <v>0</v>
      </c>
      <c r="AA45" s="17">
        <v>0</v>
      </c>
      <c r="AB45" s="17">
        <v>0</v>
      </c>
      <c r="AC45" s="17">
        <v>0</v>
      </c>
      <c r="AD45" s="17">
        <v>0</v>
      </c>
      <c r="AE45" s="17">
        <v>0</v>
      </c>
      <c r="AF45" s="17">
        <v>0</v>
      </c>
      <c r="AG45" s="17">
        <v>0</v>
      </c>
      <c r="AH45" s="17">
        <v>0</v>
      </c>
      <c r="AI45" s="17">
        <v>0</v>
      </c>
      <c r="AJ45" s="17">
        <v>0</v>
      </c>
      <c r="AK45" s="17">
        <v>0</v>
      </c>
      <c r="AL45" s="17">
        <v>0</v>
      </c>
      <c r="AM45" s="17">
        <v>0</v>
      </c>
      <c r="AN45" s="17">
        <v>0</v>
      </c>
      <c r="AO45" s="17">
        <v>0</v>
      </c>
      <c r="AP45" s="17">
        <v>0</v>
      </c>
      <c r="AQ45" s="17">
        <v>0</v>
      </c>
      <c r="AR45" s="17">
        <v>0</v>
      </c>
      <c r="AS45" s="17"/>
      <c r="AT45" s="17"/>
      <c r="AU45" s="17"/>
      <c r="AV45" s="17"/>
      <c r="AW45" s="17"/>
      <c r="AX45" s="17"/>
      <c r="AY45" s="17"/>
      <c r="AZ45" s="17"/>
    </row>
    <row r="46" spans="1:52" x14ac:dyDescent="0.25">
      <c r="A46" s="4" t="s">
        <v>57</v>
      </c>
      <c r="B46" s="17">
        <v>0.155</v>
      </c>
      <c r="C46" s="17">
        <v>0.155</v>
      </c>
      <c r="D46" s="17">
        <v>0.155</v>
      </c>
      <c r="E46" s="17">
        <v>0.155</v>
      </c>
      <c r="F46" s="17">
        <v>0.155</v>
      </c>
      <c r="G46" s="17">
        <v>0.155</v>
      </c>
      <c r="H46" s="17">
        <v>0.155</v>
      </c>
      <c r="I46" s="17">
        <v>0.155</v>
      </c>
      <c r="J46" s="17">
        <v>0.155</v>
      </c>
      <c r="K46" s="17">
        <v>0.155</v>
      </c>
      <c r="L46" s="17">
        <v>0.155</v>
      </c>
      <c r="M46" s="17">
        <v>0.155</v>
      </c>
      <c r="N46" s="17">
        <v>0.155</v>
      </c>
      <c r="O46" s="17">
        <v>0.155</v>
      </c>
      <c r="P46" s="17">
        <v>0.155</v>
      </c>
      <c r="Q46" s="17">
        <v>0.155</v>
      </c>
      <c r="R46" s="17">
        <v>0.155</v>
      </c>
      <c r="S46" s="17">
        <v>0.155</v>
      </c>
      <c r="T46" s="17">
        <v>0.155</v>
      </c>
      <c r="U46" s="17">
        <v>0.155</v>
      </c>
      <c r="V46" s="17">
        <v>0.155</v>
      </c>
      <c r="W46" s="17">
        <v>0.155</v>
      </c>
      <c r="X46" s="17">
        <v>0.155</v>
      </c>
      <c r="Y46" s="17">
        <v>0.155</v>
      </c>
      <c r="Z46" s="17">
        <v>0.155</v>
      </c>
      <c r="AA46" s="17">
        <v>0.155</v>
      </c>
      <c r="AB46" s="17">
        <v>0.155</v>
      </c>
      <c r="AC46" s="17">
        <v>0.155</v>
      </c>
      <c r="AD46" s="17">
        <v>0.155</v>
      </c>
      <c r="AE46" s="17">
        <v>0.155</v>
      </c>
      <c r="AF46" s="17">
        <v>0.155</v>
      </c>
      <c r="AG46" s="17">
        <v>0.155</v>
      </c>
      <c r="AH46" s="17">
        <v>0.15</v>
      </c>
      <c r="AI46" s="17">
        <v>0.155</v>
      </c>
      <c r="AJ46" s="17">
        <v>0.155</v>
      </c>
      <c r="AK46" s="17">
        <v>0.155</v>
      </c>
      <c r="AL46" s="17">
        <v>0.155</v>
      </c>
      <c r="AM46" s="17">
        <v>0.155</v>
      </c>
      <c r="AN46" s="17">
        <v>0.155</v>
      </c>
      <c r="AO46" s="17">
        <v>0.155</v>
      </c>
      <c r="AP46" s="17">
        <v>0.155</v>
      </c>
      <c r="AQ46" s="17">
        <v>0.155</v>
      </c>
      <c r="AR46" s="17">
        <v>0.155</v>
      </c>
      <c r="AS46" s="17"/>
      <c r="AT46" s="17"/>
      <c r="AU46" s="17"/>
      <c r="AV46" s="17"/>
      <c r="AW46" s="17"/>
      <c r="AX46" s="17"/>
      <c r="AY46" s="17"/>
      <c r="AZ46" s="17"/>
    </row>
    <row r="47" spans="1:52" x14ac:dyDescent="0.25">
      <c r="A47" s="4" t="s">
        <v>58</v>
      </c>
      <c r="B47" s="17">
        <v>6.4299999999999996E-2</v>
      </c>
      <c r="C47" s="17">
        <v>6.7199999999999996E-2</v>
      </c>
      <c r="D47" s="17">
        <v>6.6000000000000003E-2</v>
      </c>
      <c r="E47" s="17">
        <v>6.7199999999999996E-2</v>
      </c>
      <c r="F47" s="17">
        <v>7.0699999999999999E-2</v>
      </c>
      <c r="G47" s="17">
        <v>7.7600000000000002E-2</v>
      </c>
      <c r="H47" s="17">
        <v>7.4899999999999994E-2</v>
      </c>
      <c r="I47" s="17">
        <v>8.0600000000000005E-2</v>
      </c>
      <c r="J47" s="17">
        <v>8.5099999999999995E-2</v>
      </c>
      <c r="K47" s="17">
        <v>7.9399999999999998E-2</v>
      </c>
      <c r="L47" s="17">
        <v>7.7899999999999997E-2</v>
      </c>
      <c r="M47" s="17">
        <v>8.0100000000000005E-2</v>
      </c>
      <c r="N47" s="17">
        <v>8.14E-2</v>
      </c>
      <c r="O47" s="17">
        <v>8.1199999999999994E-2</v>
      </c>
      <c r="P47" s="17">
        <v>8.0299999999999996E-2</v>
      </c>
      <c r="Q47" s="17">
        <v>7.4399999999999994E-2</v>
      </c>
      <c r="R47" s="17">
        <v>7.8200000000000006E-2</v>
      </c>
      <c r="S47" s="17">
        <v>7.9600000000000004E-2</v>
      </c>
      <c r="T47" s="17">
        <v>8.0399999999999999E-2</v>
      </c>
      <c r="U47" s="17">
        <v>7.9100000000000004E-2</v>
      </c>
      <c r="V47" s="17">
        <v>8.14E-2</v>
      </c>
      <c r="W47" s="17">
        <v>7.9600000000000004E-2</v>
      </c>
      <c r="X47" s="17">
        <v>8.1500000000000003E-2</v>
      </c>
      <c r="Y47" s="17">
        <v>8.0500000000000002E-2</v>
      </c>
      <c r="Z47" s="17">
        <v>0.08</v>
      </c>
      <c r="AA47" s="17">
        <v>8.5000000000000006E-2</v>
      </c>
      <c r="AB47" s="17">
        <v>8.2799999999999999E-2</v>
      </c>
      <c r="AC47" s="17">
        <v>8.09E-2</v>
      </c>
      <c r="AD47" s="17">
        <v>7.8E-2</v>
      </c>
      <c r="AE47" s="17">
        <v>7.5899999999999995E-2</v>
      </c>
      <c r="AF47" s="17">
        <v>7.5200000000000003E-2</v>
      </c>
      <c r="AG47" s="17">
        <v>7.7899999999999997E-2</v>
      </c>
      <c r="AH47" s="17">
        <v>7.8700000000000006E-2</v>
      </c>
      <c r="AI47" s="17">
        <v>7.6499999999999999E-2</v>
      </c>
      <c r="AJ47" s="17">
        <v>7.8600000000000003E-2</v>
      </c>
      <c r="AK47" s="17">
        <v>8.0799999999999997E-2</v>
      </c>
      <c r="AL47" s="17">
        <v>8.2900000000000001E-2</v>
      </c>
      <c r="AM47" s="17">
        <v>8.3199999999999996E-2</v>
      </c>
      <c r="AN47" s="17">
        <v>8.0500000000000002E-2</v>
      </c>
      <c r="AO47" s="17">
        <v>8.2000000000000003E-2</v>
      </c>
      <c r="AP47" s="17">
        <v>8.14E-2</v>
      </c>
      <c r="AQ47" s="17">
        <v>8.2299999999999998E-2</v>
      </c>
      <c r="AR47" s="17">
        <v>8.3599999999999994E-2</v>
      </c>
      <c r="AS47" s="17"/>
      <c r="AT47" s="17"/>
      <c r="AU47" s="17"/>
      <c r="AV47" s="17"/>
      <c r="AW47" s="17"/>
      <c r="AX47" s="17"/>
      <c r="AY47" s="17"/>
      <c r="AZ47" s="17"/>
    </row>
    <row r="48" spans="1:52" x14ac:dyDescent="0.25">
      <c r="A48" s="4" t="s">
        <v>59</v>
      </c>
      <c r="B48" s="17">
        <v>0.11849999999999999</v>
      </c>
      <c r="C48" s="17">
        <v>0.12379999999999999</v>
      </c>
      <c r="D48" s="17">
        <v>0.1215</v>
      </c>
      <c r="E48" s="17">
        <v>0.12379999999999999</v>
      </c>
      <c r="F48" s="17">
        <v>0.12839999999999999</v>
      </c>
      <c r="G48" s="17">
        <v>0.1376</v>
      </c>
      <c r="H48" s="17">
        <v>0.1318</v>
      </c>
      <c r="I48" s="17">
        <v>0.1452</v>
      </c>
      <c r="J48" s="17">
        <v>0.1449</v>
      </c>
      <c r="K48" s="17">
        <v>0.13350000000000001</v>
      </c>
      <c r="L48" s="17">
        <v>0.13059999999999999</v>
      </c>
      <c r="M48" s="17">
        <v>0.13619999999999999</v>
      </c>
      <c r="N48" s="17">
        <v>0.1356</v>
      </c>
      <c r="O48" s="17">
        <v>0.13689999999999999</v>
      </c>
      <c r="P48" s="17">
        <v>0.1353</v>
      </c>
      <c r="Q48" s="17">
        <v>0.1241</v>
      </c>
      <c r="R48" s="17">
        <v>0.13550000000000001</v>
      </c>
      <c r="S48" s="17">
        <v>0.13800000000000001</v>
      </c>
      <c r="T48" s="17">
        <v>0.1401</v>
      </c>
      <c r="U48" s="17">
        <v>0.14069999999999999</v>
      </c>
      <c r="V48" s="17">
        <v>0.14760000000000001</v>
      </c>
      <c r="W48" s="17">
        <v>0.13969999999999999</v>
      </c>
      <c r="X48" s="17">
        <v>0.14549999999999999</v>
      </c>
      <c r="Y48" s="17">
        <v>0.1444</v>
      </c>
      <c r="Z48" s="17">
        <v>0.14119999999999999</v>
      </c>
      <c r="AA48" s="17">
        <v>0.14949999999999999</v>
      </c>
      <c r="AB48" s="17">
        <v>0.14069999999999999</v>
      </c>
      <c r="AC48" s="17">
        <v>0.13780000000000001</v>
      </c>
      <c r="AD48" s="17">
        <v>0.1303</v>
      </c>
      <c r="AE48" s="17">
        <v>0.12870000000000001</v>
      </c>
      <c r="AF48" s="17">
        <v>0.13139999999999999</v>
      </c>
      <c r="AG48" s="17">
        <v>0.13750000000000001</v>
      </c>
      <c r="AH48" s="17">
        <v>0.14119999999999999</v>
      </c>
      <c r="AI48" s="17">
        <v>0.13719999999999999</v>
      </c>
      <c r="AJ48" s="17">
        <v>0.14099999999999999</v>
      </c>
      <c r="AK48" s="17">
        <v>0.14499999999999999</v>
      </c>
      <c r="AL48" s="17">
        <v>0.1444</v>
      </c>
      <c r="AM48" s="17">
        <v>0.1522</v>
      </c>
      <c r="AN48" s="17">
        <v>0.14729999999999999</v>
      </c>
      <c r="AO48" s="17">
        <v>0.14990000000000001</v>
      </c>
      <c r="AP48" s="17">
        <v>0.14610000000000001</v>
      </c>
      <c r="AQ48" s="17">
        <v>0.1477</v>
      </c>
      <c r="AR48" s="17">
        <v>0.15</v>
      </c>
      <c r="AS48" s="17"/>
      <c r="AT48" s="17"/>
      <c r="AU48" s="17"/>
      <c r="AV48" s="17"/>
      <c r="AW48" s="17"/>
      <c r="AX48" s="17"/>
      <c r="AY48" s="17"/>
      <c r="AZ48" s="17"/>
    </row>
    <row r="49" spans="1:52" x14ac:dyDescent="0.25">
      <c r="A49" s="4" t="s">
        <v>60</v>
      </c>
      <c r="B49" s="17">
        <v>7.8299999999999995E-2</v>
      </c>
      <c r="C49" s="17">
        <v>8.1799999999999998E-2</v>
      </c>
      <c r="D49" s="17">
        <v>8.0299999999999996E-2</v>
      </c>
      <c r="E49" s="17">
        <v>8.1799999999999998E-2</v>
      </c>
      <c r="F49" s="17">
        <v>8.6099999999999996E-2</v>
      </c>
      <c r="G49" s="17">
        <v>9.4399999999999998E-2</v>
      </c>
      <c r="H49" s="17">
        <v>9.1200000000000003E-2</v>
      </c>
      <c r="I49" s="17">
        <v>9.8000000000000004E-2</v>
      </c>
      <c r="J49" s="17">
        <v>0.10349999999999999</v>
      </c>
      <c r="K49" s="17">
        <v>9.6699999999999994E-2</v>
      </c>
      <c r="L49" s="17">
        <v>9.4799999999999995E-2</v>
      </c>
      <c r="M49" s="17">
        <v>9.7500000000000003E-2</v>
      </c>
      <c r="N49" s="17">
        <v>9.9099999999999994E-2</v>
      </c>
      <c r="O49" s="17">
        <v>9.8799999999999999E-2</v>
      </c>
      <c r="P49" s="17">
        <v>9.7699999999999995E-2</v>
      </c>
      <c r="Q49" s="17">
        <v>9.0499999999999997E-2</v>
      </c>
      <c r="R49" s="17">
        <v>9.5100000000000004E-2</v>
      </c>
      <c r="S49" s="17">
        <v>9.69E-2</v>
      </c>
      <c r="T49" s="17">
        <v>9.7900000000000001E-2</v>
      </c>
      <c r="U49" s="17">
        <v>9.6299999999999997E-2</v>
      </c>
      <c r="V49" s="17">
        <v>9.9099999999999994E-2</v>
      </c>
      <c r="W49" s="17">
        <v>9.69E-2</v>
      </c>
      <c r="X49" s="17">
        <v>0.1363</v>
      </c>
      <c r="Y49" s="17">
        <v>0.1346</v>
      </c>
      <c r="Z49" s="17">
        <v>0.1338</v>
      </c>
      <c r="AA49" s="17">
        <v>0.1421</v>
      </c>
      <c r="AB49" s="17">
        <v>0.13850000000000001</v>
      </c>
      <c r="AC49" s="17">
        <v>0.1353</v>
      </c>
      <c r="AD49" s="17">
        <v>0.1305</v>
      </c>
      <c r="AE49" s="17">
        <v>0.127</v>
      </c>
      <c r="AF49" s="17">
        <v>0.1258</v>
      </c>
      <c r="AG49" s="17">
        <v>0.13039999999999999</v>
      </c>
      <c r="AH49" s="17">
        <v>0.13159999999999999</v>
      </c>
      <c r="AI49" s="17">
        <v>0.12790000000000001</v>
      </c>
      <c r="AJ49" s="17">
        <v>0.13150000000000001</v>
      </c>
      <c r="AK49" s="17">
        <v>0.1351</v>
      </c>
      <c r="AL49" s="17">
        <v>0.13869999999999999</v>
      </c>
      <c r="AM49" s="17">
        <v>0.13919999999999999</v>
      </c>
      <c r="AN49" s="17">
        <v>0.13469999999999999</v>
      </c>
      <c r="AO49" s="17">
        <v>0.1371</v>
      </c>
      <c r="AP49" s="17">
        <v>0.13619999999999999</v>
      </c>
      <c r="AQ49" s="17">
        <v>0.13769999999999999</v>
      </c>
      <c r="AR49" s="17">
        <v>0.1399</v>
      </c>
      <c r="AS49" s="17"/>
      <c r="AT49" s="17"/>
      <c r="AU49" s="17"/>
      <c r="AV49" s="17"/>
      <c r="AW49" s="17"/>
      <c r="AX49" s="17"/>
      <c r="AY49" s="17"/>
      <c r="AZ49" s="17"/>
    </row>
    <row r="50" spans="1:52" x14ac:dyDescent="0.25">
      <c r="A50" s="4" t="s">
        <v>61</v>
      </c>
      <c r="B50" s="17">
        <v>4.4699999999999997E-2</v>
      </c>
      <c r="C50" s="17">
        <v>4.6800000000000001E-2</v>
      </c>
      <c r="D50" s="17">
        <v>4.5900000000000003E-2</v>
      </c>
      <c r="E50" s="17">
        <v>4.6699999999999998E-2</v>
      </c>
      <c r="F50" s="17">
        <v>4.9200000000000001E-2</v>
      </c>
      <c r="G50" s="17">
        <v>5.3999999999999999E-2</v>
      </c>
      <c r="H50" s="17">
        <v>5.21E-2</v>
      </c>
      <c r="I50" s="17">
        <v>5.6000000000000001E-2</v>
      </c>
      <c r="J50" s="17">
        <v>5.9200000000000003E-2</v>
      </c>
      <c r="K50" s="17">
        <v>5.5300000000000002E-2</v>
      </c>
      <c r="L50" s="17">
        <v>5.4199999999999998E-2</v>
      </c>
      <c r="M50" s="17">
        <v>5.5800000000000002E-2</v>
      </c>
      <c r="N50" s="17">
        <v>5.67E-2</v>
      </c>
      <c r="O50" s="17">
        <v>5.6500000000000002E-2</v>
      </c>
      <c r="P50" s="17">
        <v>5.5800000000000002E-2</v>
      </c>
      <c r="Q50" s="17">
        <v>5.1700000000000003E-2</v>
      </c>
      <c r="R50" s="17">
        <v>5.4399999999999997E-2</v>
      </c>
      <c r="S50" s="17">
        <v>5.5399999999999998E-2</v>
      </c>
      <c r="T50" s="17">
        <v>6.6400000000000001E-2</v>
      </c>
      <c r="U50" s="17">
        <v>6.5299999999999997E-2</v>
      </c>
      <c r="V50" s="17">
        <v>6.7199999999999996E-2</v>
      </c>
      <c r="W50" s="17">
        <v>6.5699999999999995E-2</v>
      </c>
      <c r="X50" s="17">
        <v>6.7299999999999999E-2</v>
      </c>
      <c r="Y50" s="17">
        <v>6.6500000000000004E-2</v>
      </c>
      <c r="Z50" s="17">
        <v>6.6100000000000006E-2</v>
      </c>
      <c r="AA50" s="17">
        <v>7.0199999999999999E-2</v>
      </c>
      <c r="AB50" s="17">
        <v>6.8400000000000002E-2</v>
      </c>
      <c r="AC50" s="17">
        <v>6.6799999999999998E-2</v>
      </c>
      <c r="AD50" s="17">
        <v>6.4399999999999999E-2</v>
      </c>
      <c r="AE50" s="17">
        <v>6.2700000000000006E-2</v>
      </c>
      <c r="AF50" s="17">
        <v>6.2100000000000002E-2</v>
      </c>
      <c r="AG50" s="17">
        <v>6.4299999999999996E-2</v>
      </c>
      <c r="AH50" s="17">
        <v>6.5000000000000002E-2</v>
      </c>
      <c r="AI50" s="17">
        <v>6.3200000000000006E-2</v>
      </c>
      <c r="AJ50" s="17">
        <v>6.4899999999999999E-2</v>
      </c>
      <c r="AK50" s="17">
        <v>6.6699999999999995E-2</v>
      </c>
      <c r="AL50" s="17">
        <v>6.8500000000000005E-2</v>
      </c>
      <c r="AM50" s="17">
        <v>6.8699999999999997E-2</v>
      </c>
      <c r="AN50" s="17">
        <v>6.6500000000000004E-2</v>
      </c>
      <c r="AO50" s="17">
        <v>6.7699999999999996E-2</v>
      </c>
      <c r="AP50" s="17">
        <v>6.7199999999999996E-2</v>
      </c>
      <c r="AQ50" s="17">
        <v>6.8000000000000005E-2</v>
      </c>
      <c r="AR50" s="17">
        <v>6.9000000000000006E-2</v>
      </c>
      <c r="AS50" s="17"/>
      <c r="AT50" s="17"/>
      <c r="AU50" s="17"/>
      <c r="AV50" s="17"/>
      <c r="AW50" s="17"/>
      <c r="AX50" s="17"/>
      <c r="AY50" s="17"/>
      <c r="AZ50" s="17"/>
    </row>
    <row r="51" spans="1:52" x14ac:dyDescent="0.25">
      <c r="A51" s="4" t="s">
        <v>62</v>
      </c>
      <c r="B51" s="17">
        <v>0.14699999999999999</v>
      </c>
      <c r="C51" s="17">
        <v>0.14699999999999999</v>
      </c>
      <c r="D51" s="17">
        <v>0.14699999999999999</v>
      </c>
      <c r="E51" s="17">
        <v>0.14699999999999999</v>
      </c>
      <c r="F51" s="17">
        <v>0.14699999999999999</v>
      </c>
      <c r="G51" s="17">
        <v>0.14699999999999999</v>
      </c>
      <c r="H51" s="17">
        <v>0.14699999999999999</v>
      </c>
      <c r="I51" s="17">
        <v>0.14699999999999999</v>
      </c>
      <c r="J51" s="17">
        <v>0.14699999999999999</v>
      </c>
      <c r="K51" s="17">
        <v>0.14699999999999999</v>
      </c>
      <c r="L51" s="17">
        <v>0.14699999999999999</v>
      </c>
      <c r="M51" s="17">
        <v>0.14699999999999999</v>
      </c>
      <c r="N51" s="17">
        <v>0.14699999999999999</v>
      </c>
      <c r="O51" s="17">
        <v>0.14699999999999999</v>
      </c>
      <c r="P51" s="17">
        <v>0.14699999999999999</v>
      </c>
      <c r="Q51" s="17">
        <v>0.14699999999999999</v>
      </c>
      <c r="R51" s="17">
        <v>0.14699999999999999</v>
      </c>
      <c r="S51" s="17">
        <v>0.14699999999999999</v>
      </c>
      <c r="T51" s="17">
        <v>0.14699999999999999</v>
      </c>
      <c r="U51" s="17">
        <v>0.14699999999999999</v>
      </c>
      <c r="V51" s="17">
        <v>0.14699999999999999</v>
      </c>
      <c r="W51" s="17">
        <v>0.14699999999999999</v>
      </c>
      <c r="X51" s="17">
        <v>0.14699999999999999</v>
      </c>
      <c r="Y51" s="17">
        <v>0.14699999999999999</v>
      </c>
      <c r="Z51" s="17">
        <v>0.14699999999999999</v>
      </c>
      <c r="AA51" s="17">
        <v>0.14699999999999999</v>
      </c>
      <c r="AB51" s="17">
        <v>0.14699999999999999</v>
      </c>
      <c r="AC51" s="17">
        <v>0.14699999999999999</v>
      </c>
      <c r="AD51" s="17">
        <v>0.14699999999999999</v>
      </c>
      <c r="AE51" s="17">
        <v>0.14699999999999999</v>
      </c>
      <c r="AF51" s="17">
        <v>0.14699999999999999</v>
      </c>
      <c r="AG51" s="17">
        <v>0.14699999999999999</v>
      </c>
      <c r="AH51" s="17">
        <v>0.14699999999999999</v>
      </c>
      <c r="AI51" s="17">
        <v>0.14699999999999999</v>
      </c>
      <c r="AJ51" s="17">
        <v>0.09</v>
      </c>
      <c r="AK51" s="17">
        <v>0.09</v>
      </c>
      <c r="AL51" s="17">
        <v>0.09</v>
      </c>
      <c r="AM51" s="17">
        <v>0.09</v>
      </c>
      <c r="AN51" s="17">
        <v>0.09</v>
      </c>
      <c r="AO51" s="17">
        <v>0.09</v>
      </c>
      <c r="AP51" s="17">
        <v>0.09</v>
      </c>
      <c r="AQ51" s="17">
        <v>0.09</v>
      </c>
      <c r="AR51" s="17">
        <v>0.09</v>
      </c>
      <c r="AS51" s="17"/>
      <c r="AT51" s="17"/>
      <c r="AU51" s="17"/>
      <c r="AV51" s="17"/>
      <c r="AW51" s="17"/>
      <c r="AX51" s="17"/>
      <c r="AY51" s="17"/>
      <c r="AZ51" s="17"/>
    </row>
    <row r="52" spans="1:52" x14ac:dyDescent="0.25">
      <c r="A52" s="4" t="s">
        <v>63</v>
      </c>
      <c r="B52" s="17">
        <v>0</v>
      </c>
      <c r="C52" s="17">
        <v>0</v>
      </c>
      <c r="D52" s="17">
        <v>0</v>
      </c>
      <c r="E52" s="17">
        <v>0</v>
      </c>
      <c r="F52" s="17">
        <v>0</v>
      </c>
      <c r="G52" s="17">
        <v>0</v>
      </c>
      <c r="H52" s="17">
        <v>0</v>
      </c>
      <c r="I52" s="17">
        <v>0</v>
      </c>
      <c r="J52" s="17">
        <v>0</v>
      </c>
      <c r="K52" s="17">
        <v>0</v>
      </c>
      <c r="L52" s="17">
        <v>0</v>
      </c>
      <c r="M52" s="17">
        <v>0</v>
      </c>
      <c r="N52" s="17">
        <v>0</v>
      </c>
      <c r="O52" s="17">
        <v>0</v>
      </c>
      <c r="P52" s="17">
        <v>0</v>
      </c>
      <c r="Q52" s="17">
        <v>0</v>
      </c>
      <c r="R52" s="17">
        <v>0</v>
      </c>
      <c r="S52" s="17">
        <v>0</v>
      </c>
      <c r="T52" s="17">
        <v>0</v>
      </c>
      <c r="U52" s="17">
        <v>0</v>
      </c>
      <c r="V52" s="17">
        <v>0</v>
      </c>
      <c r="W52" s="17">
        <v>0</v>
      </c>
      <c r="X52" s="17">
        <v>0</v>
      </c>
      <c r="Y52" s="17">
        <v>0</v>
      </c>
      <c r="Z52" s="17">
        <v>0</v>
      </c>
      <c r="AA52" s="17">
        <v>0</v>
      </c>
      <c r="AB52" s="17">
        <v>0</v>
      </c>
      <c r="AC52" s="17">
        <v>0</v>
      </c>
      <c r="AD52" s="17">
        <v>0</v>
      </c>
      <c r="AE52" s="17">
        <v>0</v>
      </c>
      <c r="AF52" s="17">
        <v>0</v>
      </c>
      <c r="AG52" s="17">
        <v>0</v>
      </c>
      <c r="AH52" s="17">
        <v>0</v>
      </c>
      <c r="AI52" s="17">
        <v>0</v>
      </c>
      <c r="AJ52" s="17">
        <v>0</v>
      </c>
      <c r="AK52" s="17">
        <v>0</v>
      </c>
      <c r="AL52" s="17">
        <v>0</v>
      </c>
      <c r="AM52" s="17">
        <v>0</v>
      </c>
      <c r="AN52" s="17">
        <v>0</v>
      </c>
      <c r="AO52" s="17">
        <v>0</v>
      </c>
      <c r="AP52" s="17">
        <v>0</v>
      </c>
      <c r="AQ52" s="17">
        <v>0</v>
      </c>
      <c r="AR52" s="17">
        <v>0</v>
      </c>
      <c r="AS52" s="17"/>
      <c r="AT52" s="17"/>
      <c r="AU52" s="17"/>
      <c r="AV52" s="17"/>
      <c r="AW52" s="17"/>
      <c r="AX52" s="17"/>
      <c r="AY52" s="17"/>
      <c r="AZ52" s="17"/>
    </row>
    <row r="53" spans="1:52" x14ac:dyDescent="0.25">
      <c r="A53" s="4" t="s">
        <v>64</v>
      </c>
      <c r="B53" s="17">
        <v>0.1137</v>
      </c>
      <c r="C53" s="17">
        <v>0.1188</v>
      </c>
      <c r="D53" s="17">
        <v>0.1166</v>
      </c>
      <c r="E53" s="17">
        <v>0.1188</v>
      </c>
      <c r="F53" s="17">
        <v>0.15509999999999999</v>
      </c>
      <c r="G53" s="17">
        <v>0.17030000000000001</v>
      </c>
      <c r="H53" s="17">
        <v>0.16439999999999999</v>
      </c>
      <c r="I53" s="17">
        <v>0.1767</v>
      </c>
      <c r="J53" s="17">
        <v>0.18590000000000001</v>
      </c>
      <c r="K53" s="17">
        <v>0.17369999999999999</v>
      </c>
      <c r="L53" s="17">
        <v>0.17019999999999999</v>
      </c>
      <c r="M53" s="17">
        <v>0.17519999999999999</v>
      </c>
      <c r="N53" s="17">
        <v>0.20599999999999999</v>
      </c>
      <c r="O53" s="17">
        <v>0.2054</v>
      </c>
      <c r="P53" s="17">
        <v>0.20300000000000001</v>
      </c>
      <c r="Q53" s="17">
        <v>0.18809999999999999</v>
      </c>
      <c r="R53" s="17">
        <v>0.19570000000000001</v>
      </c>
      <c r="S53" s="17">
        <v>0.19919999999999999</v>
      </c>
      <c r="T53" s="17">
        <v>0.20130000000000001</v>
      </c>
      <c r="U53" s="17">
        <v>0.1981</v>
      </c>
      <c r="V53" s="17">
        <v>0.20380000000000001</v>
      </c>
      <c r="W53" s="17">
        <v>0.19919999999999999</v>
      </c>
      <c r="X53" s="17">
        <v>0.2039</v>
      </c>
      <c r="Y53" s="17">
        <v>0.20150000000000001</v>
      </c>
      <c r="Z53" s="17">
        <v>0.20030000000000001</v>
      </c>
      <c r="AA53" s="17">
        <v>0.2127</v>
      </c>
      <c r="AB53" s="17">
        <v>0.20730000000000001</v>
      </c>
      <c r="AC53" s="17">
        <v>0.2024</v>
      </c>
      <c r="AD53" s="17">
        <v>0.19539999999999999</v>
      </c>
      <c r="AE53" s="17">
        <v>0.19009999999999999</v>
      </c>
      <c r="AF53" s="17">
        <v>0.1883</v>
      </c>
      <c r="AG53" s="17">
        <v>0.1951</v>
      </c>
      <c r="AH53" s="17">
        <v>0.19700000000000001</v>
      </c>
      <c r="AI53" s="17">
        <v>0.1915</v>
      </c>
      <c r="AJ53" s="17">
        <v>0.19670000000000001</v>
      </c>
      <c r="AK53" s="17">
        <v>0.20219999999999999</v>
      </c>
      <c r="AL53" s="17">
        <v>0.22009999999999999</v>
      </c>
      <c r="AM53" s="17">
        <v>0.22090000000000001</v>
      </c>
      <c r="AN53" s="17">
        <v>0.21379999999999999</v>
      </c>
      <c r="AO53" s="17">
        <v>0.21759999999999999</v>
      </c>
      <c r="AP53" s="17">
        <v>0.20380000000000001</v>
      </c>
      <c r="AQ53" s="17">
        <v>0.20610000000000001</v>
      </c>
      <c r="AR53" s="17">
        <v>0.20930000000000001</v>
      </c>
      <c r="AS53" s="17"/>
      <c r="AT53" s="17"/>
      <c r="AU53" s="17"/>
      <c r="AV53" s="17"/>
      <c r="AW53" s="17"/>
      <c r="AX53" s="17"/>
      <c r="AY53" s="17"/>
      <c r="AZ53" s="17"/>
    </row>
    <row r="54" spans="1:52" x14ac:dyDescent="0.25">
      <c r="A54" s="4" t="s">
        <v>178</v>
      </c>
      <c r="B54" s="17">
        <v>0.13100000000000001</v>
      </c>
      <c r="C54" s="17">
        <v>0.13100000000000001</v>
      </c>
      <c r="D54" s="17">
        <v>0.13100000000000001</v>
      </c>
      <c r="E54" s="17">
        <v>0.13100000000000001</v>
      </c>
      <c r="F54" s="17">
        <v>0.13100000000000001</v>
      </c>
      <c r="G54" s="17">
        <v>0.13100000000000001</v>
      </c>
      <c r="H54" s="17">
        <v>0.13100000000000001</v>
      </c>
      <c r="I54" s="17">
        <v>0.13100000000000001</v>
      </c>
      <c r="J54" s="17">
        <v>0.13100000000000001</v>
      </c>
      <c r="K54" s="17">
        <v>0.13100000000000001</v>
      </c>
      <c r="L54" s="17">
        <v>0.13100000000000001</v>
      </c>
      <c r="M54" s="17">
        <v>0.13100000000000001</v>
      </c>
      <c r="N54" s="17">
        <v>0.13100000000000001</v>
      </c>
      <c r="O54" s="17">
        <v>0.13100000000000001</v>
      </c>
      <c r="P54" s="17">
        <v>0.13100000000000001</v>
      </c>
      <c r="Q54" s="17">
        <v>0.13100000000000001</v>
      </c>
      <c r="R54" s="17">
        <v>0.13100000000000001</v>
      </c>
      <c r="S54" s="17">
        <v>0.13100000000000001</v>
      </c>
      <c r="T54" s="17">
        <v>0.13100000000000001</v>
      </c>
      <c r="U54" s="17">
        <v>0.13100000000000001</v>
      </c>
      <c r="V54" s="17">
        <v>9.6799999999999997E-2</v>
      </c>
      <c r="W54" s="17">
        <v>0.14099999999999999</v>
      </c>
      <c r="X54" s="17">
        <v>0.14099999999999999</v>
      </c>
      <c r="Y54" s="17">
        <v>0.14099999999999999</v>
      </c>
      <c r="Z54" s="17">
        <v>0.12889999999999999</v>
      </c>
      <c r="AA54" s="17">
        <v>0.151</v>
      </c>
      <c r="AB54" s="17">
        <v>0.151</v>
      </c>
      <c r="AC54" s="17">
        <v>0.151</v>
      </c>
      <c r="AD54" s="17">
        <v>0.151</v>
      </c>
      <c r="AE54" s="17">
        <v>0.151</v>
      </c>
      <c r="AF54" s="17">
        <v>0.151</v>
      </c>
      <c r="AG54" s="17">
        <v>0.151</v>
      </c>
      <c r="AH54" s="17">
        <v>0.151</v>
      </c>
      <c r="AI54" s="17">
        <v>0.151</v>
      </c>
      <c r="AJ54" s="17">
        <v>0.19520000000000001</v>
      </c>
      <c r="AK54" s="17">
        <v>0.19520000000000001</v>
      </c>
      <c r="AL54" s="17">
        <v>0.19520000000000001</v>
      </c>
      <c r="AM54" s="17">
        <v>0.19520000000000001</v>
      </c>
      <c r="AN54" s="17">
        <v>8.4699999999999998E-2</v>
      </c>
      <c r="AO54" s="17">
        <v>8.4699999999999998E-2</v>
      </c>
      <c r="AP54" s="17">
        <v>8.4699999999999998E-2</v>
      </c>
      <c r="AQ54" s="17">
        <v>8.4699999999999998E-2</v>
      </c>
      <c r="AR54" s="17">
        <v>8.4699999999999998E-2</v>
      </c>
      <c r="AS54" s="17"/>
      <c r="AT54" s="17"/>
      <c r="AU54" s="17"/>
      <c r="AV54" s="17"/>
      <c r="AW54" s="17"/>
      <c r="AX54" s="17"/>
      <c r="AY54" s="17"/>
      <c r="AZ54" s="17"/>
    </row>
    <row r="55" spans="1:52" x14ac:dyDescent="0.25">
      <c r="A55" s="4" t="s">
        <v>180</v>
      </c>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v>0.19520000000000001</v>
      </c>
      <c r="AJ55" s="17"/>
      <c r="AK55" s="17"/>
      <c r="AL55" s="17"/>
      <c r="AM55" s="17"/>
      <c r="AN55" s="17"/>
      <c r="AO55" s="17"/>
      <c r="AP55" s="17"/>
      <c r="AQ55" s="17"/>
      <c r="AR55" s="17"/>
      <c r="AS55" s="17"/>
      <c r="AT55" s="17"/>
      <c r="AU55" s="17"/>
      <c r="AV55" s="17"/>
      <c r="AW55" s="17"/>
      <c r="AX55" s="17"/>
      <c r="AY55" s="17"/>
      <c r="AZ55" s="17"/>
    </row>
    <row r="56" spans="1:52" x14ac:dyDescent="0.25">
      <c r="A56" s="4" t="s">
        <v>65</v>
      </c>
      <c r="B56" s="17">
        <v>0.192</v>
      </c>
      <c r="C56" s="17">
        <v>0.192</v>
      </c>
      <c r="D56" s="17">
        <v>0.192</v>
      </c>
      <c r="E56" s="17">
        <v>0.192</v>
      </c>
      <c r="F56" s="17">
        <v>0.192</v>
      </c>
      <c r="G56" s="17">
        <v>0.192</v>
      </c>
      <c r="H56" s="17">
        <v>0.192</v>
      </c>
      <c r="I56" s="17">
        <v>0.192</v>
      </c>
      <c r="J56" s="17">
        <v>0.192</v>
      </c>
      <c r="K56" s="17">
        <v>0.192</v>
      </c>
      <c r="L56" s="17">
        <v>0.192</v>
      </c>
      <c r="M56" s="17">
        <v>0.192</v>
      </c>
      <c r="N56" s="17">
        <v>0.192</v>
      </c>
      <c r="O56" s="17">
        <v>0.192</v>
      </c>
      <c r="P56" s="17">
        <v>0.192</v>
      </c>
      <c r="Q56" s="17">
        <v>0.192</v>
      </c>
      <c r="R56" s="17">
        <v>0.192</v>
      </c>
      <c r="S56" s="17">
        <v>0.192</v>
      </c>
      <c r="T56" s="17">
        <v>0.192</v>
      </c>
      <c r="U56" s="17">
        <v>0.192</v>
      </c>
      <c r="V56" s="17">
        <v>0.192</v>
      </c>
      <c r="W56" s="17">
        <v>0.192</v>
      </c>
      <c r="X56" s="17">
        <v>0.192</v>
      </c>
      <c r="Y56" s="17">
        <v>0.192</v>
      </c>
      <c r="Z56" s="17">
        <v>0.192</v>
      </c>
      <c r="AA56" s="17">
        <v>0.192</v>
      </c>
      <c r="AB56" s="17">
        <v>0.192</v>
      </c>
      <c r="AC56" s="17">
        <v>0.192</v>
      </c>
      <c r="AD56" s="17">
        <v>0.192</v>
      </c>
      <c r="AE56" s="17">
        <v>0.192</v>
      </c>
      <c r="AF56" s="17">
        <v>0.192</v>
      </c>
      <c r="AG56" s="17">
        <v>0.192</v>
      </c>
      <c r="AH56" s="17">
        <v>0.192</v>
      </c>
      <c r="AI56" s="17">
        <v>0.192</v>
      </c>
      <c r="AJ56" s="17">
        <v>0.192</v>
      </c>
      <c r="AK56" s="17">
        <v>0.192</v>
      </c>
      <c r="AL56" s="17">
        <v>0.192</v>
      </c>
      <c r="AM56" s="17">
        <v>0.192</v>
      </c>
      <c r="AN56" s="17">
        <v>0.192</v>
      </c>
      <c r="AO56" s="17">
        <v>0.192</v>
      </c>
      <c r="AP56" s="17">
        <v>0.192</v>
      </c>
      <c r="AQ56" s="17">
        <v>0.192</v>
      </c>
      <c r="AR56" s="17">
        <v>0.192</v>
      </c>
      <c r="AS56" s="17"/>
      <c r="AT56" s="17"/>
      <c r="AU56" s="17"/>
      <c r="AV56" s="17"/>
      <c r="AW56" s="17"/>
      <c r="AX56" s="17"/>
      <c r="AY56" s="17"/>
      <c r="AZ56" s="17"/>
    </row>
    <row r="57" spans="1:52" x14ac:dyDescent="0.25">
      <c r="A57" s="4" t="s">
        <v>66</v>
      </c>
      <c r="B57" s="17">
        <v>8.9399999999999993E-2</v>
      </c>
      <c r="C57" s="17">
        <v>9.3399999999999997E-2</v>
      </c>
      <c r="D57" s="17">
        <v>9.1700000000000004E-2</v>
      </c>
      <c r="E57" s="17">
        <v>9.3399999999999997E-2</v>
      </c>
      <c r="F57" s="17">
        <v>9.8299999999999998E-2</v>
      </c>
      <c r="G57" s="17">
        <v>0.10780000000000001</v>
      </c>
      <c r="H57" s="17">
        <v>0.1074</v>
      </c>
      <c r="I57" s="17">
        <v>0.11550000000000001</v>
      </c>
      <c r="J57" s="17">
        <v>0.122</v>
      </c>
      <c r="K57" s="17">
        <v>0.1139</v>
      </c>
      <c r="L57" s="17">
        <v>0.11169999999999999</v>
      </c>
      <c r="M57" s="17">
        <v>0.1149</v>
      </c>
      <c r="N57" s="17">
        <v>0.1168</v>
      </c>
      <c r="O57" s="17">
        <v>0.11650000000000001</v>
      </c>
      <c r="P57" s="17">
        <v>0.11509999999999999</v>
      </c>
      <c r="Q57" s="17">
        <v>0.1067</v>
      </c>
      <c r="R57" s="17">
        <v>0.11210000000000001</v>
      </c>
      <c r="S57" s="17">
        <v>0.11409999999999999</v>
      </c>
      <c r="T57" s="17">
        <v>0.1154</v>
      </c>
      <c r="U57" s="17">
        <v>0.1135</v>
      </c>
      <c r="V57" s="17">
        <v>0.1168</v>
      </c>
      <c r="W57" s="17">
        <v>0.11409999999999999</v>
      </c>
      <c r="X57" s="17">
        <v>0.1203</v>
      </c>
      <c r="Y57" s="17">
        <v>0.11890000000000001</v>
      </c>
      <c r="Z57" s="17">
        <v>0.1182</v>
      </c>
      <c r="AA57" s="17">
        <v>0.1255</v>
      </c>
      <c r="AB57" s="17">
        <v>0.12230000000000001</v>
      </c>
      <c r="AC57" s="17">
        <v>0.11940000000000001</v>
      </c>
      <c r="AD57" s="17">
        <v>0.1153</v>
      </c>
      <c r="AE57" s="17">
        <v>0.11219999999999999</v>
      </c>
      <c r="AF57" s="17">
        <v>0.1111</v>
      </c>
      <c r="AG57" s="17">
        <v>0.11509999999999999</v>
      </c>
      <c r="AH57" s="17">
        <v>0.1162</v>
      </c>
      <c r="AI57" s="17">
        <v>0.113</v>
      </c>
      <c r="AJ57" s="17">
        <v>0.11609999999999999</v>
      </c>
      <c r="AK57" s="17">
        <v>0.1193</v>
      </c>
      <c r="AL57" s="17">
        <v>0.1225</v>
      </c>
      <c r="AM57" s="17">
        <v>0.1229</v>
      </c>
      <c r="AN57" s="17">
        <v>0.12959999999999999</v>
      </c>
      <c r="AO57" s="17">
        <v>0.13189999999999999</v>
      </c>
      <c r="AP57" s="17">
        <v>0.13100000000000001</v>
      </c>
      <c r="AQ57" s="17">
        <v>0.13239999999999999</v>
      </c>
      <c r="AR57" s="17">
        <v>0.13450000000000001</v>
      </c>
      <c r="AS57" s="17"/>
      <c r="AT57" s="17"/>
      <c r="AU57" s="17"/>
      <c r="AV57" s="17"/>
      <c r="AW57" s="17"/>
      <c r="AX57" s="17"/>
      <c r="AY57" s="17"/>
      <c r="AZ57" s="17"/>
    </row>
    <row r="58" spans="1:52" x14ac:dyDescent="0.25">
      <c r="A58" s="4" t="s">
        <v>67</v>
      </c>
      <c r="B58" s="17">
        <v>4.4699999999999997E-2</v>
      </c>
      <c r="C58" s="17">
        <v>4.6800000000000001E-2</v>
      </c>
      <c r="D58" s="17">
        <v>4.5900000000000003E-2</v>
      </c>
      <c r="E58" s="17">
        <v>4.6699999999999998E-2</v>
      </c>
      <c r="F58" s="17">
        <v>4.9200000000000001E-2</v>
      </c>
      <c r="G58" s="17">
        <v>5.3999999999999999E-2</v>
      </c>
      <c r="H58" s="17">
        <v>5.21E-2</v>
      </c>
      <c r="I58" s="17">
        <v>5.6000000000000001E-2</v>
      </c>
      <c r="J58" s="17">
        <v>5.9200000000000003E-2</v>
      </c>
      <c r="K58" s="17">
        <v>5.5300000000000002E-2</v>
      </c>
      <c r="L58" s="17">
        <v>5.4199999999999998E-2</v>
      </c>
      <c r="M58" s="17">
        <v>5.5800000000000002E-2</v>
      </c>
      <c r="N58" s="17">
        <v>5.67E-2</v>
      </c>
      <c r="O58" s="17">
        <v>5.6500000000000002E-2</v>
      </c>
      <c r="P58" s="17">
        <v>6.2799999999999995E-2</v>
      </c>
      <c r="Q58" s="17">
        <v>5.8200000000000002E-2</v>
      </c>
      <c r="R58" s="17">
        <v>6.1199999999999997E-2</v>
      </c>
      <c r="S58" s="17">
        <v>6.2300000000000001E-2</v>
      </c>
      <c r="T58" s="17">
        <v>6.9900000000000004E-2</v>
      </c>
      <c r="U58" s="17">
        <v>6.8699999999999997E-2</v>
      </c>
      <c r="V58" s="17">
        <v>7.0699999999999999E-2</v>
      </c>
      <c r="W58" s="17">
        <v>6.9099999999999995E-2</v>
      </c>
      <c r="X58" s="17">
        <v>7.7799999999999994E-2</v>
      </c>
      <c r="Y58" s="17">
        <v>7.6899999999999996E-2</v>
      </c>
      <c r="Z58" s="17">
        <v>7.6399999999999996E-2</v>
      </c>
      <c r="AA58" s="17">
        <v>8.1199999999999994E-2</v>
      </c>
      <c r="AB58" s="17">
        <v>8.6300000000000002E-2</v>
      </c>
      <c r="AC58" s="17">
        <v>8.43E-2</v>
      </c>
      <c r="AD58" s="17">
        <v>8.14E-2</v>
      </c>
      <c r="AE58" s="17">
        <v>7.9200000000000007E-2</v>
      </c>
      <c r="AF58" s="17">
        <v>8.5000000000000006E-2</v>
      </c>
      <c r="AG58" s="17">
        <v>8.8099999999999998E-2</v>
      </c>
      <c r="AH58" s="17">
        <v>8.8900000000000007E-2</v>
      </c>
      <c r="AI58" s="17">
        <v>8.6400000000000005E-2</v>
      </c>
      <c r="AJ58" s="17">
        <v>9.5699999999999993E-2</v>
      </c>
      <c r="AK58" s="17">
        <v>9.8299999999999998E-2</v>
      </c>
      <c r="AL58" s="17">
        <v>0.1009</v>
      </c>
      <c r="AM58" s="17">
        <v>0.1013</v>
      </c>
      <c r="AN58" s="17">
        <v>9.8000000000000004E-2</v>
      </c>
      <c r="AO58" s="17">
        <v>9.98E-2</v>
      </c>
      <c r="AP58" s="17">
        <v>9.9099999999999994E-2</v>
      </c>
      <c r="AQ58" s="17">
        <v>0.1002</v>
      </c>
      <c r="AR58" s="17">
        <v>0.1018</v>
      </c>
      <c r="AS58" s="17"/>
      <c r="AT58" s="17"/>
      <c r="AU58" s="17"/>
      <c r="AV58" s="17"/>
      <c r="AW58" s="17"/>
      <c r="AX58" s="17"/>
      <c r="AY58" s="17"/>
      <c r="AZ58" s="17"/>
    </row>
    <row r="59" spans="1:52" x14ac:dyDescent="0.25">
      <c r="A59" s="4" t="s">
        <v>68</v>
      </c>
      <c r="B59" s="17">
        <v>0</v>
      </c>
      <c r="C59" s="17">
        <v>0</v>
      </c>
      <c r="D59" s="17">
        <v>0</v>
      </c>
      <c r="E59" s="17">
        <v>0</v>
      </c>
      <c r="F59" s="17">
        <v>0</v>
      </c>
      <c r="G59" s="17">
        <v>9.4399999999999998E-2</v>
      </c>
      <c r="H59" s="17">
        <v>0</v>
      </c>
      <c r="I59" s="17">
        <v>0</v>
      </c>
      <c r="J59" s="17">
        <v>0</v>
      </c>
      <c r="K59" s="17">
        <v>0</v>
      </c>
      <c r="L59" s="17">
        <v>0</v>
      </c>
      <c r="M59" s="17">
        <v>0</v>
      </c>
      <c r="N59" s="17">
        <v>0</v>
      </c>
      <c r="O59" s="17">
        <v>0</v>
      </c>
      <c r="P59" s="17">
        <v>0</v>
      </c>
      <c r="Q59" s="17">
        <v>0</v>
      </c>
      <c r="R59" s="17">
        <v>0</v>
      </c>
      <c r="S59" s="17">
        <v>0</v>
      </c>
      <c r="T59" s="17">
        <v>0</v>
      </c>
      <c r="U59" s="17">
        <v>0</v>
      </c>
      <c r="V59" s="17">
        <v>0</v>
      </c>
      <c r="W59" s="17">
        <v>0</v>
      </c>
      <c r="X59" s="17">
        <v>0</v>
      </c>
      <c r="Y59" s="17">
        <v>0</v>
      </c>
      <c r="Z59" s="17">
        <v>0</v>
      </c>
      <c r="AA59" s="17">
        <v>0</v>
      </c>
      <c r="AB59" s="17">
        <v>0</v>
      </c>
      <c r="AC59" s="17">
        <v>0</v>
      </c>
      <c r="AD59" s="17">
        <v>0</v>
      </c>
      <c r="AE59" s="17">
        <v>0</v>
      </c>
      <c r="AF59" s="17">
        <v>0</v>
      </c>
      <c r="AG59" s="17">
        <v>0</v>
      </c>
      <c r="AH59" s="17">
        <v>0</v>
      </c>
      <c r="AI59" s="17">
        <v>0</v>
      </c>
      <c r="AJ59" s="17">
        <v>0</v>
      </c>
      <c r="AK59" s="17">
        <v>0</v>
      </c>
      <c r="AL59" s="17">
        <v>0</v>
      </c>
      <c r="AM59" s="17">
        <v>0</v>
      </c>
      <c r="AN59" s="17">
        <v>9.8000000000000004E-2</v>
      </c>
      <c r="AO59" s="17">
        <v>9.98E-2</v>
      </c>
      <c r="AP59" s="17">
        <v>9.9099999999999994E-2</v>
      </c>
      <c r="AQ59" s="17">
        <v>0.1002</v>
      </c>
      <c r="AR59" s="17">
        <v>0.1018</v>
      </c>
      <c r="AS59" s="17"/>
      <c r="AT59" s="17"/>
      <c r="AU59" s="17"/>
      <c r="AV59" s="17"/>
      <c r="AW59" s="17"/>
      <c r="AX59" s="17"/>
      <c r="AY59" s="17"/>
      <c r="AZ59" s="17"/>
    </row>
    <row r="60" spans="1:52" x14ac:dyDescent="0.25">
      <c r="A60" s="4" t="s">
        <v>69</v>
      </c>
      <c r="B60" s="17">
        <v>0.15</v>
      </c>
      <c r="C60" s="17">
        <v>0.15</v>
      </c>
      <c r="D60" s="17">
        <v>0.15</v>
      </c>
      <c r="E60" s="17">
        <v>0.15</v>
      </c>
      <c r="F60" s="17">
        <v>0.15</v>
      </c>
      <c r="G60" s="17">
        <v>0.15</v>
      </c>
      <c r="H60" s="17">
        <v>0.15</v>
      </c>
      <c r="I60" s="17">
        <v>0.15</v>
      </c>
      <c r="J60" s="17">
        <v>0.15</v>
      </c>
      <c r="K60" s="17">
        <v>0.15</v>
      </c>
      <c r="L60" s="17">
        <v>0.15</v>
      </c>
      <c r="M60" s="17">
        <v>0.15</v>
      </c>
      <c r="N60" s="17">
        <v>0.15</v>
      </c>
      <c r="O60" s="17">
        <v>0.15</v>
      </c>
      <c r="P60" s="17">
        <v>0.15</v>
      </c>
      <c r="Q60" s="17">
        <v>0.15</v>
      </c>
      <c r="R60" s="17">
        <v>0.15</v>
      </c>
      <c r="S60" s="17">
        <v>0.15</v>
      </c>
      <c r="T60" s="17">
        <v>0.15</v>
      </c>
      <c r="U60" s="17">
        <v>0.15</v>
      </c>
      <c r="V60" s="17">
        <v>0.15</v>
      </c>
      <c r="W60" s="17">
        <v>0.15</v>
      </c>
      <c r="X60" s="17">
        <v>0.15</v>
      </c>
      <c r="Y60" s="17">
        <v>0.15</v>
      </c>
      <c r="Z60" s="17">
        <v>0.15</v>
      </c>
      <c r="AA60" s="17">
        <v>0.15</v>
      </c>
      <c r="AB60" s="17">
        <v>0.15</v>
      </c>
      <c r="AC60" s="17">
        <v>0.15</v>
      </c>
      <c r="AD60" s="17">
        <v>0.15</v>
      </c>
      <c r="AE60" s="17">
        <v>0.15</v>
      </c>
      <c r="AF60" s="17">
        <v>0.15</v>
      </c>
      <c r="AG60" s="17">
        <v>0.15</v>
      </c>
      <c r="AH60" s="17">
        <v>0.15</v>
      </c>
      <c r="AI60" s="17">
        <v>0.15</v>
      </c>
      <c r="AJ60" s="17">
        <v>0.15</v>
      </c>
      <c r="AK60" s="17">
        <v>0.15</v>
      </c>
      <c r="AL60" s="17">
        <v>0.15</v>
      </c>
      <c r="AM60" s="17">
        <v>0.15</v>
      </c>
      <c r="AN60" s="17">
        <v>0.15</v>
      </c>
      <c r="AO60" s="17">
        <v>0.15</v>
      </c>
      <c r="AP60" s="17">
        <v>0.15</v>
      </c>
      <c r="AQ60" s="17">
        <v>0.15</v>
      </c>
      <c r="AR60" s="17">
        <v>0.15</v>
      </c>
      <c r="AS60" s="17"/>
      <c r="AT60" s="17"/>
      <c r="AU60" s="17"/>
      <c r="AV60" s="17"/>
      <c r="AW60" s="17"/>
      <c r="AX60" s="17"/>
      <c r="AY60" s="17"/>
      <c r="AZ60" s="17"/>
    </row>
    <row r="61" spans="1:52" x14ac:dyDescent="0.25">
      <c r="A61" s="4" t="s">
        <v>70</v>
      </c>
      <c r="B61" s="17">
        <v>5.5800000000000002E-2</v>
      </c>
      <c r="C61" s="17">
        <v>5.8400000000000001E-2</v>
      </c>
      <c r="D61" s="17">
        <v>5.7299999999999997E-2</v>
      </c>
      <c r="E61" s="17">
        <v>5.8299999999999998E-2</v>
      </c>
      <c r="F61" s="17">
        <v>6.1400000000000003E-2</v>
      </c>
      <c r="G61" s="17">
        <v>6.7400000000000002E-2</v>
      </c>
      <c r="H61" s="17">
        <v>6.5100000000000005E-2</v>
      </c>
      <c r="I61" s="17">
        <v>7.0000000000000007E-2</v>
      </c>
      <c r="J61" s="17">
        <v>7.3899999999999993E-2</v>
      </c>
      <c r="K61" s="17">
        <v>6.9000000000000006E-2</v>
      </c>
      <c r="L61" s="17">
        <v>6.7599999999999993E-2</v>
      </c>
      <c r="M61" s="17">
        <v>6.9599999999999995E-2</v>
      </c>
      <c r="N61" s="17">
        <v>7.0699999999999999E-2</v>
      </c>
      <c r="O61" s="17">
        <v>7.0499999999999993E-2</v>
      </c>
      <c r="P61" s="17">
        <v>8.3699999999999997E-2</v>
      </c>
      <c r="Q61" s="17">
        <v>7.7499999999999999E-2</v>
      </c>
      <c r="R61" s="17">
        <v>8.1500000000000003E-2</v>
      </c>
      <c r="S61" s="17">
        <v>8.3000000000000004E-2</v>
      </c>
      <c r="T61" s="17">
        <v>8.7400000000000005E-2</v>
      </c>
      <c r="U61" s="17">
        <v>8.5999999999999993E-2</v>
      </c>
      <c r="V61" s="17">
        <v>8.8499999999999995E-2</v>
      </c>
      <c r="W61" s="17">
        <v>8.6499999999999994E-2</v>
      </c>
      <c r="X61" s="17">
        <v>9.1999999999999998E-2</v>
      </c>
      <c r="Y61" s="17">
        <v>9.0999999999999998E-2</v>
      </c>
      <c r="Z61" s="17">
        <v>9.0399999999999994E-2</v>
      </c>
      <c r="AA61" s="17">
        <v>9.6000000000000002E-2</v>
      </c>
      <c r="AB61" s="17">
        <v>9.3600000000000003E-2</v>
      </c>
      <c r="AC61" s="17">
        <v>9.1399999999999995E-2</v>
      </c>
      <c r="AD61" s="17">
        <v>8.8200000000000001E-2</v>
      </c>
      <c r="AE61" s="17">
        <v>8.5800000000000001E-2</v>
      </c>
      <c r="AF61" s="17">
        <v>8.5000000000000006E-2</v>
      </c>
      <c r="AG61" s="17">
        <v>8.8099999999999998E-2</v>
      </c>
      <c r="AH61" s="17">
        <v>8.8900000000000007E-2</v>
      </c>
      <c r="AI61" s="17">
        <v>8.6400000000000005E-2</v>
      </c>
      <c r="AJ61" s="17">
        <v>8.8800000000000004E-2</v>
      </c>
      <c r="AK61" s="17">
        <v>9.1300000000000006E-2</v>
      </c>
      <c r="AL61" s="17">
        <v>9.3700000000000006E-2</v>
      </c>
      <c r="AM61" s="17">
        <v>9.4E-2</v>
      </c>
      <c r="AN61" s="17">
        <v>9.0999999999999998E-2</v>
      </c>
      <c r="AO61" s="17">
        <v>9.2600000000000002E-2</v>
      </c>
      <c r="AP61" s="17">
        <v>9.1999999999999998E-2</v>
      </c>
      <c r="AQ61" s="17">
        <v>9.2999999999999999E-2</v>
      </c>
      <c r="AR61" s="17">
        <v>9.4500000000000001E-2</v>
      </c>
      <c r="AS61" s="17"/>
      <c r="AT61" s="17"/>
      <c r="AU61" s="17"/>
      <c r="AV61" s="17"/>
      <c r="AW61" s="17"/>
      <c r="AX61" s="17"/>
      <c r="AY61" s="17"/>
      <c r="AZ61" s="17"/>
    </row>
    <row r="62" spans="1:52" x14ac:dyDescent="0.25">
      <c r="A62" s="4" t="s">
        <v>71</v>
      </c>
      <c r="B62" s="17">
        <v>5.5800000000000002E-2</v>
      </c>
      <c r="C62" s="17">
        <v>5.8400000000000001E-2</v>
      </c>
      <c r="D62" s="17">
        <v>5.7299999999999997E-2</v>
      </c>
      <c r="E62" s="17">
        <v>5.8299999999999998E-2</v>
      </c>
      <c r="F62" s="17">
        <v>6.1400000000000003E-2</v>
      </c>
      <c r="G62" s="17">
        <v>6.7400000000000002E-2</v>
      </c>
      <c r="H62" s="17">
        <v>6.5100000000000005E-2</v>
      </c>
      <c r="I62" s="17">
        <v>0.14000000000000001</v>
      </c>
      <c r="J62" s="17">
        <v>7.3899999999999993E-2</v>
      </c>
      <c r="K62" s="17">
        <v>6.9000000000000006E-2</v>
      </c>
      <c r="L62" s="17">
        <v>6.7599999999999993E-2</v>
      </c>
      <c r="M62" s="17">
        <v>6.9599999999999995E-2</v>
      </c>
      <c r="N62" s="17">
        <v>7.0699999999999999E-2</v>
      </c>
      <c r="O62" s="17">
        <v>7.0499999999999993E-2</v>
      </c>
      <c r="P62" s="17">
        <v>6.9699999999999998E-2</v>
      </c>
      <c r="Q62" s="17">
        <v>6.4600000000000005E-2</v>
      </c>
      <c r="R62" s="17">
        <v>6.7900000000000002E-2</v>
      </c>
      <c r="S62" s="17">
        <v>6.9099999999999995E-2</v>
      </c>
      <c r="T62" s="17">
        <v>6.9900000000000004E-2</v>
      </c>
      <c r="U62" s="17">
        <v>6.8699999999999997E-2</v>
      </c>
      <c r="V62" s="17">
        <v>7.0699999999999999E-2</v>
      </c>
      <c r="W62" s="17">
        <v>6.9099999999999995E-2</v>
      </c>
      <c r="X62" s="17">
        <v>7.0699999999999999E-2</v>
      </c>
      <c r="Y62" s="17">
        <v>6.9900000000000004E-2</v>
      </c>
      <c r="Z62" s="17">
        <v>6.9500000000000006E-2</v>
      </c>
      <c r="AA62" s="17">
        <v>7.3800000000000004E-2</v>
      </c>
      <c r="AB62" s="17">
        <v>7.1900000000000006E-2</v>
      </c>
      <c r="AC62" s="17">
        <v>7.0199999999999999E-2</v>
      </c>
      <c r="AD62" s="17">
        <v>6.7799999999999999E-2</v>
      </c>
      <c r="AE62" s="17">
        <v>6.6000000000000003E-2</v>
      </c>
      <c r="AF62" s="17">
        <v>6.5299999999999997E-2</v>
      </c>
      <c r="AG62" s="17">
        <v>6.7699999999999996E-2</v>
      </c>
      <c r="AH62" s="17">
        <v>6.83E-2</v>
      </c>
      <c r="AI62" s="17">
        <v>6.6400000000000001E-2</v>
      </c>
      <c r="AJ62" s="17">
        <v>6.83E-2</v>
      </c>
      <c r="AK62" s="17">
        <v>7.0199999999999999E-2</v>
      </c>
      <c r="AL62" s="17">
        <v>7.1999999999999995E-2</v>
      </c>
      <c r="AM62" s="17">
        <v>7.2300000000000003E-2</v>
      </c>
      <c r="AN62" s="17">
        <v>6.9900000000000004E-2</v>
      </c>
      <c r="AO62" s="17">
        <v>7.1199999999999999E-2</v>
      </c>
      <c r="AP62" s="17">
        <v>7.0699999999999999E-2</v>
      </c>
      <c r="AQ62" s="17">
        <v>7.1499999999999994E-2</v>
      </c>
      <c r="AR62" s="17">
        <v>7.2599999999999998E-2</v>
      </c>
      <c r="AS62" s="17"/>
      <c r="AT62" s="17"/>
      <c r="AU62" s="17"/>
      <c r="AV62" s="17"/>
      <c r="AW62" s="17"/>
      <c r="AX62" s="17"/>
      <c r="AY62" s="17"/>
      <c r="AZ62" s="17"/>
    </row>
    <row r="63" spans="1:52" x14ac:dyDescent="0.25">
      <c r="A63" s="4" t="s">
        <v>72</v>
      </c>
      <c r="B63" s="17">
        <v>6.8400000000000002E-2</v>
      </c>
      <c r="C63" s="17">
        <v>7.1499999999999994E-2</v>
      </c>
      <c r="D63" s="17">
        <v>7.0199999999999999E-2</v>
      </c>
      <c r="E63" s="17">
        <v>7.1499999999999994E-2</v>
      </c>
      <c r="F63" s="17">
        <v>7.5200000000000003E-2</v>
      </c>
      <c r="G63" s="17">
        <v>8.2600000000000007E-2</v>
      </c>
      <c r="H63" s="17">
        <v>7.9699999999999993E-2</v>
      </c>
      <c r="I63" s="17">
        <v>8.5699999999999998E-2</v>
      </c>
      <c r="J63" s="17">
        <v>0.1087</v>
      </c>
      <c r="K63" s="17">
        <v>0.10150000000000001</v>
      </c>
      <c r="L63" s="17">
        <v>9.9500000000000005E-2</v>
      </c>
      <c r="M63" s="17">
        <v>0.1024</v>
      </c>
      <c r="N63" s="17">
        <v>0.1041</v>
      </c>
      <c r="O63" s="17">
        <v>0.1038</v>
      </c>
      <c r="P63" s="17">
        <v>0.1026</v>
      </c>
      <c r="Q63" s="17">
        <v>9.5000000000000001E-2</v>
      </c>
      <c r="R63" s="17">
        <v>9.9900000000000003E-2</v>
      </c>
      <c r="S63" s="17">
        <v>0.1017</v>
      </c>
      <c r="T63" s="17">
        <v>0.1028</v>
      </c>
      <c r="U63" s="17">
        <v>0.1011</v>
      </c>
      <c r="V63" s="17">
        <v>0.1062</v>
      </c>
      <c r="W63" s="17">
        <v>0.1038</v>
      </c>
      <c r="X63" s="17">
        <v>0.1062</v>
      </c>
      <c r="Y63" s="17">
        <v>0.105</v>
      </c>
      <c r="Z63" s="17">
        <v>0.1082</v>
      </c>
      <c r="AA63" s="17">
        <v>0.1149</v>
      </c>
      <c r="AB63" s="17">
        <v>0.1119</v>
      </c>
      <c r="AC63" s="17">
        <v>0.10929999999999999</v>
      </c>
      <c r="AD63" s="17">
        <v>0.1065</v>
      </c>
      <c r="AE63" s="17">
        <v>0.1037</v>
      </c>
      <c r="AF63" s="17">
        <v>0.1027</v>
      </c>
      <c r="AG63" s="17">
        <v>0.10639999999999999</v>
      </c>
      <c r="AH63" s="17">
        <v>0.1091</v>
      </c>
      <c r="AI63" s="17">
        <v>0.1061</v>
      </c>
      <c r="AJ63" s="17">
        <v>0.109</v>
      </c>
      <c r="AK63" s="17">
        <v>0.112</v>
      </c>
      <c r="AL63" s="17">
        <v>0.13120000000000001</v>
      </c>
      <c r="AM63" s="17">
        <v>0.13170000000000001</v>
      </c>
      <c r="AN63" s="17">
        <v>0.1207</v>
      </c>
      <c r="AO63" s="17">
        <v>0.12280000000000001</v>
      </c>
      <c r="AP63" s="17">
        <v>0.12909999999999999</v>
      </c>
      <c r="AQ63" s="17">
        <v>0.1305</v>
      </c>
      <c r="AR63" s="17">
        <v>0.1326</v>
      </c>
      <c r="AS63" s="17"/>
      <c r="AT63" s="17"/>
      <c r="AU63" s="17"/>
      <c r="AV63" s="17"/>
      <c r="AW63" s="17"/>
      <c r="AX63" s="17"/>
      <c r="AY63" s="17"/>
      <c r="AZ63" s="17"/>
    </row>
    <row r="64" spans="1:52" x14ac:dyDescent="0.25">
      <c r="A64" s="4" t="s">
        <v>73</v>
      </c>
      <c r="B64" s="17">
        <v>3.1E-2</v>
      </c>
      <c r="C64" s="17">
        <v>3.2399999999999998E-2</v>
      </c>
      <c r="D64" s="17">
        <v>3.1800000000000002E-2</v>
      </c>
      <c r="E64" s="17">
        <v>3.2399999999999998E-2</v>
      </c>
      <c r="F64" s="17">
        <v>4.9799999999999997E-2</v>
      </c>
      <c r="G64" s="17">
        <v>5.4600000000000003E-2</v>
      </c>
      <c r="H64" s="17">
        <v>5.2699999999999997E-2</v>
      </c>
      <c r="I64" s="17">
        <v>5.67E-2</v>
      </c>
      <c r="J64" s="17">
        <v>5.9900000000000002E-2</v>
      </c>
      <c r="K64" s="17">
        <v>5.5899999999999998E-2</v>
      </c>
      <c r="L64" s="17">
        <v>5.4800000000000001E-2</v>
      </c>
      <c r="M64" s="17">
        <v>5.6399999999999999E-2</v>
      </c>
      <c r="N64" s="17">
        <v>5.7299999999999997E-2</v>
      </c>
      <c r="O64" s="17">
        <v>5.7200000000000001E-2</v>
      </c>
      <c r="P64" s="17">
        <v>5.6500000000000002E-2</v>
      </c>
      <c r="Q64" s="17">
        <v>5.2299999999999999E-2</v>
      </c>
      <c r="R64" s="17">
        <v>5.5E-2</v>
      </c>
      <c r="S64" s="17">
        <v>5.6000000000000001E-2</v>
      </c>
      <c r="T64" s="17">
        <v>5.6599999999999998E-2</v>
      </c>
      <c r="U64" s="17">
        <v>5.57E-2</v>
      </c>
      <c r="V64" s="17">
        <v>5.7299999999999997E-2</v>
      </c>
      <c r="W64" s="17">
        <v>5.6000000000000001E-2</v>
      </c>
      <c r="X64" s="17">
        <v>5.7299999999999997E-2</v>
      </c>
      <c r="Y64" s="17">
        <v>5.67E-2</v>
      </c>
      <c r="Z64" s="17">
        <v>5.6300000000000003E-2</v>
      </c>
      <c r="AA64" s="17">
        <v>5.9799999999999999E-2</v>
      </c>
      <c r="AB64" s="17">
        <v>7.6300000000000007E-2</v>
      </c>
      <c r="AC64" s="17">
        <v>7.4499999999999997E-2</v>
      </c>
      <c r="AD64" s="17">
        <v>7.1900000000000006E-2</v>
      </c>
      <c r="AE64" s="17">
        <v>6.9900000000000004E-2</v>
      </c>
      <c r="AF64" s="17">
        <v>8.5599999999999996E-2</v>
      </c>
      <c r="AG64" s="17">
        <v>8.8700000000000001E-2</v>
      </c>
      <c r="AH64" s="17">
        <v>8.9599999999999999E-2</v>
      </c>
      <c r="AI64" s="17">
        <v>8.7099999999999997E-2</v>
      </c>
      <c r="AJ64" s="17">
        <v>9.5699999999999993E-2</v>
      </c>
      <c r="AK64" s="17">
        <v>9.8299999999999998E-2</v>
      </c>
      <c r="AL64" s="17">
        <v>0.1009</v>
      </c>
      <c r="AM64" s="17">
        <v>0.1013</v>
      </c>
      <c r="AN64" s="17">
        <v>0.1043</v>
      </c>
      <c r="AO64" s="17">
        <v>0.1061</v>
      </c>
      <c r="AP64" s="17">
        <v>0.10539999999999999</v>
      </c>
      <c r="AQ64" s="17">
        <v>0.1066</v>
      </c>
      <c r="AR64" s="17">
        <v>0.1119</v>
      </c>
      <c r="AS64" s="17"/>
      <c r="AT64" s="17"/>
      <c r="AU64" s="17"/>
      <c r="AV64" s="17"/>
      <c r="AW64" s="17"/>
      <c r="AX64" s="17"/>
      <c r="AY64" s="17"/>
      <c r="AZ64" s="17"/>
    </row>
    <row r="65" spans="1:52" x14ac:dyDescent="0.25">
      <c r="A65" s="4" t="s">
        <v>74</v>
      </c>
      <c r="B65" s="17">
        <v>3.5200000000000002E-2</v>
      </c>
      <c r="C65" s="17">
        <v>3.6799999999999999E-2</v>
      </c>
      <c r="D65" s="17">
        <v>3.61E-2</v>
      </c>
      <c r="E65" s="17">
        <v>3.6799999999999999E-2</v>
      </c>
      <c r="F65" s="17">
        <v>2.3E-2</v>
      </c>
      <c r="G65" s="17">
        <v>2.53E-2</v>
      </c>
      <c r="H65" s="17">
        <v>2.4400000000000002E-2</v>
      </c>
      <c r="I65" s="17">
        <v>2.6200000000000001E-2</v>
      </c>
      <c r="J65" s="17">
        <v>2.7699999999999999E-2</v>
      </c>
      <c r="K65" s="17">
        <v>2.5899999999999999E-2</v>
      </c>
      <c r="L65" s="17">
        <v>2.5399999999999999E-2</v>
      </c>
      <c r="M65" s="17">
        <v>2.6100000000000002E-2</v>
      </c>
      <c r="N65" s="17">
        <v>2.6499999999999999E-2</v>
      </c>
      <c r="O65" s="17">
        <v>2.64E-2</v>
      </c>
      <c r="P65" s="17">
        <v>2.6100000000000002E-2</v>
      </c>
      <c r="Q65" s="17">
        <v>2.4199999999999999E-2</v>
      </c>
      <c r="R65" s="17">
        <v>2.5499999999999998E-2</v>
      </c>
      <c r="S65" s="17">
        <v>2.5899999999999999E-2</v>
      </c>
      <c r="T65" s="17">
        <v>2.6200000000000001E-2</v>
      </c>
      <c r="U65" s="17">
        <v>2.58E-2</v>
      </c>
      <c r="V65" s="17">
        <v>2.6499999999999999E-2</v>
      </c>
      <c r="W65" s="17">
        <v>2.5899999999999999E-2</v>
      </c>
      <c r="X65" s="17">
        <v>3.8199999999999998E-2</v>
      </c>
      <c r="Y65" s="17">
        <v>3.7699999999999997E-2</v>
      </c>
      <c r="Z65" s="17">
        <v>3.7499999999999999E-2</v>
      </c>
      <c r="AA65" s="17">
        <v>3.9800000000000002E-2</v>
      </c>
      <c r="AB65" s="17">
        <v>4.58E-2</v>
      </c>
      <c r="AC65" s="17">
        <v>4.4699999999999997E-2</v>
      </c>
      <c r="AD65" s="17">
        <v>4.3099999999999999E-2</v>
      </c>
      <c r="AE65" s="17">
        <v>4.2000000000000003E-2</v>
      </c>
      <c r="AF65" s="17">
        <v>4.8000000000000001E-2</v>
      </c>
      <c r="AG65" s="17">
        <v>4.9700000000000001E-2</v>
      </c>
      <c r="AH65" s="17">
        <v>5.0200000000000002E-2</v>
      </c>
      <c r="AI65" s="17">
        <v>4.8800000000000003E-2</v>
      </c>
      <c r="AJ65" s="17">
        <v>5.0900000000000001E-2</v>
      </c>
      <c r="AK65" s="17">
        <v>5.2400000000000002E-2</v>
      </c>
      <c r="AL65" s="17">
        <v>5.3699999999999998E-2</v>
      </c>
      <c r="AM65" s="17">
        <v>5.3900000000000003E-2</v>
      </c>
      <c r="AN65" s="17">
        <v>5.2499999999999998E-2</v>
      </c>
      <c r="AO65" s="17">
        <v>5.3400000000000003E-2</v>
      </c>
      <c r="AP65" s="17">
        <v>5.2999999999999999E-2</v>
      </c>
      <c r="AQ65" s="17">
        <v>5.3600000000000002E-2</v>
      </c>
      <c r="AR65" s="17">
        <v>5.5300000000000002E-2</v>
      </c>
      <c r="AS65" s="17"/>
      <c r="AT65" s="17"/>
      <c r="AU65" s="17"/>
      <c r="AV65" s="17"/>
      <c r="AW65" s="17"/>
      <c r="AX65" s="17"/>
      <c r="AY65" s="17"/>
      <c r="AZ65" s="17"/>
    </row>
    <row r="66" spans="1:52" x14ac:dyDescent="0.25">
      <c r="A66" s="4" t="s">
        <v>75</v>
      </c>
      <c r="B66" s="17">
        <v>0</v>
      </c>
      <c r="C66" s="17">
        <v>0</v>
      </c>
      <c r="D66" s="17">
        <v>0</v>
      </c>
      <c r="E66" s="17">
        <v>0</v>
      </c>
      <c r="F66" s="17">
        <v>0</v>
      </c>
      <c r="G66" s="17">
        <v>0</v>
      </c>
      <c r="H66" s="17">
        <v>0</v>
      </c>
      <c r="I66" s="17">
        <v>0</v>
      </c>
      <c r="J66" s="17">
        <v>0</v>
      </c>
      <c r="K66" s="17">
        <v>0</v>
      </c>
      <c r="L66" s="17">
        <v>0</v>
      </c>
      <c r="M66" s="17">
        <v>0</v>
      </c>
      <c r="N66" s="17">
        <v>0</v>
      </c>
      <c r="O66" s="17">
        <v>0</v>
      </c>
      <c r="P66" s="17">
        <v>0</v>
      </c>
      <c r="Q66" s="17">
        <v>0</v>
      </c>
      <c r="R66" s="17">
        <v>0</v>
      </c>
      <c r="S66" s="17">
        <v>0</v>
      </c>
      <c r="T66" s="17">
        <v>0</v>
      </c>
      <c r="U66" s="17">
        <v>0</v>
      </c>
      <c r="V66" s="17">
        <v>0</v>
      </c>
      <c r="W66" s="17">
        <v>0</v>
      </c>
      <c r="X66" s="17">
        <v>0</v>
      </c>
      <c r="Y66" s="17">
        <v>0</v>
      </c>
      <c r="Z66" s="17">
        <v>0</v>
      </c>
      <c r="AA66" s="17">
        <v>0</v>
      </c>
      <c r="AB66" s="17">
        <v>0</v>
      </c>
      <c r="AC66" s="17">
        <v>0</v>
      </c>
      <c r="AD66" s="17">
        <v>0</v>
      </c>
      <c r="AE66" s="17">
        <v>0</v>
      </c>
      <c r="AF66" s="17">
        <v>0</v>
      </c>
      <c r="AG66" s="17">
        <v>0</v>
      </c>
      <c r="AH66" s="17">
        <v>0</v>
      </c>
      <c r="AI66" s="17">
        <v>0</v>
      </c>
      <c r="AJ66" s="17">
        <v>0</v>
      </c>
      <c r="AK66" s="17">
        <v>0</v>
      </c>
      <c r="AL66" s="17">
        <v>0</v>
      </c>
      <c r="AM66" s="17">
        <v>0</v>
      </c>
      <c r="AN66" s="17">
        <v>0</v>
      </c>
      <c r="AO66" s="17">
        <v>0</v>
      </c>
      <c r="AP66" s="17">
        <v>0</v>
      </c>
      <c r="AQ66" s="17">
        <v>0</v>
      </c>
      <c r="AR66" s="17">
        <v>0</v>
      </c>
      <c r="AS66" s="17"/>
      <c r="AT66" s="17"/>
      <c r="AU66" s="17"/>
      <c r="AV66" s="17"/>
      <c r="AW66" s="17"/>
      <c r="AX66" s="17"/>
      <c r="AY66" s="17"/>
      <c r="AZ66" s="17"/>
    </row>
    <row r="67" spans="1:52" x14ac:dyDescent="0.25">
      <c r="A67" s="4" t="s">
        <v>76</v>
      </c>
      <c r="B67" s="17">
        <v>0.1048</v>
      </c>
      <c r="C67" s="17">
        <v>0.1095</v>
      </c>
      <c r="D67" s="17">
        <v>0.1075</v>
      </c>
      <c r="E67" s="17">
        <v>0.1095</v>
      </c>
      <c r="F67" s="17">
        <v>0.1152</v>
      </c>
      <c r="G67" s="17">
        <v>0.1265</v>
      </c>
      <c r="H67" s="17">
        <v>0.1221</v>
      </c>
      <c r="I67" s="17">
        <v>0.31159999999999999</v>
      </c>
      <c r="J67" s="17">
        <v>0.16450000000000001</v>
      </c>
      <c r="K67" s="17">
        <v>0.1537</v>
      </c>
      <c r="L67" s="17">
        <v>0.1671</v>
      </c>
      <c r="M67" s="17">
        <v>0.17199999999999999</v>
      </c>
      <c r="N67" s="17">
        <v>0.17480000000000001</v>
      </c>
      <c r="O67" s="17">
        <v>0.17430000000000001</v>
      </c>
      <c r="P67" s="17">
        <v>0.17230000000000001</v>
      </c>
      <c r="Q67" s="17">
        <v>0.15959999999999999</v>
      </c>
      <c r="R67" s="17">
        <v>0.1678</v>
      </c>
      <c r="S67" s="17">
        <v>0.17080000000000001</v>
      </c>
      <c r="T67" s="17">
        <v>0.1726</v>
      </c>
      <c r="U67" s="17">
        <v>0.1699</v>
      </c>
      <c r="V67" s="17">
        <v>0.17469999999999999</v>
      </c>
      <c r="W67" s="17">
        <v>0.17080000000000001</v>
      </c>
      <c r="X67" s="17">
        <v>0.17480000000000001</v>
      </c>
      <c r="Y67" s="17">
        <v>0.17280000000000001</v>
      </c>
      <c r="Z67" s="17">
        <v>0.17169999999999999</v>
      </c>
      <c r="AA67" s="17">
        <v>0.18240000000000001</v>
      </c>
      <c r="AB67" s="17">
        <v>0.1777</v>
      </c>
      <c r="AC67" s="17">
        <v>0.1736</v>
      </c>
      <c r="AD67" s="17">
        <v>0.16750000000000001</v>
      </c>
      <c r="AE67" s="17">
        <v>0.16300000000000001</v>
      </c>
      <c r="AF67" s="17">
        <v>0.16139999999999999</v>
      </c>
      <c r="AG67" s="17">
        <v>0.1673</v>
      </c>
      <c r="AH67" s="17">
        <v>0.16889999999999999</v>
      </c>
      <c r="AI67" s="17">
        <v>0.16420000000000001</v>
      </c>
      <c r="AJ67" s="17">
        <v>0.16869999999999999</v>
      </c>
      <c r="AK67" s="17">
        <v>0.1734</v>
      </c>
      <c r="AL67" s="17">
        <v>0.17799999999999999</v>
      </c>
      <c r="AM67" s="17">
        <v>0.17860000000000001</v>
      </c>
      <c r="AN67" s="17">
        <v>0.1729</v>
      </c>
      <c r="AO67" s="17">
        <v>0.1759</v>
      </c>
      <c r="AP67" s="17">
        <v>0.17469999999999999</v>
      </c>
      <c r="AQ67" s="17">
        <v>0.1767</v>
      </c>
      <c r="AR67" s="17">
        <v>0.17949999999999999</v>
      </c>
      <c r="AS67" s="17"/>
      <c r="AT67" s="17"/>
      <c r="AU67" s="17"/>
      <c r="AV67" s="17"/>
      <c r="AW67" s="17"/>
      <c r="AX67" s="17"/>
      <c r="AY67" s="17"/>
      <c r="AZ67" s="17"/>
    </row>
    <row r="68" spans="1:52" x14ac:dyDescent="0.25">
      <c r="A68" s="4" t="s">
        <v>77</v>
      </c>
      <c r="B68" s="17">
        <v>9.1899999999999996E-2</v>
      </c>
      <c r="C68" s="17">
        <v>9.6000000000000002E-2</v>
      </c>
      <c r="D68" s="17">
        <v>9.4299999999999995E-2</v>
      </c>
      <c r="E68" s="17">
        <v>9.6000000000000002E-2</v>
      </c>
      <c r="F68" s="17" t="s">
        <v>154</v>
      </c>
      <c r="G68" s="17">
        <v>0.1109</v>
      </c>
      <c r="H68" s="17">
        <v>0.1071</v>
      </c>
      <c r="I68" s="17">
        <v>0.11509999999999999</v>
      </c>
      <c r="J68" s="17">
        <v>0.1216</v>
      </c>
      <c r="K68" s="17">
        <v>0.11360000000000001</v>
      </c>
      <c r="L68" s="17">
        <v>0.1113</v>
      </c>
      <c r="M68" s="17">
        <v>0.1145</v>
      </c>
      <c r="N68" s="17">
        <v>0.1164</v>
      </c>
      <c r="O68" s="17">
        <v>0.11609999999999999</v>
      </c>
      <c r="P68" s="17">
        <v>0.1147</v>
      </c>
      <c r="Q68" s="17">
        <v>0.10630000000000001</v>
      </c>
      <c r="R68" s="17">
        <v>0.11169999999999999</v>
      </c>
      <c r="S68" s="17">
        <v>0.1137</v>
      </c>
      <c r="T68" s="17">
        <v>0.115</v>
      </c>
      <c r="U68" s="17">
        <v>0.11310000000000001</v>
      </c>
      <c r="V68" s="17">
        <v>0.1164</v>
      </c>
      <c r="W68" s="17">
        <v>0.1137</v>
      </c>
      <c r="X68" s="17">
        <v>0.1164</v>
      </c>
      <c r="Y68" s="17">
        <v>0.11509999999999999</v>
      </c>
      <c r="Z68" s="17">
        <v>0.1143</v>
      </c>
      <c r="AA68" s="17">
        <v>0.12139999999999999</v>
      </c>
      <c r="AB68" s="17">
        <v>0.1183</v>
      </c>
      <c r="AC68" s="17">
        <v>0.11559999999999999</v>
      </c>
      <c r="AD68" s="17">
        <v>0.1115</v>
      </c>
      <c r="AE68" s="17">
        <v>0.1085</v>
      </c>
      <c r="AF68" s="17">
        <v>0.1075</v>
      </c>
      <c r="AG68" s="17">
        <v>0.1114</v>
      </c>
      <c r="AH68" s="17">
        <v>0.1125</v>
      </c>
      <c r="AI68" s="17">
        <v>0.10929999999999999</v>
      </c>
      <c r="AJ68" s="17">
        <v>0.1123</v>
      </c>
      <c r="AK68" s="17">
        <v>0.11550000000000001</v>
      </c>
      <c r="AL68" s="17">
        <v>0.11849999999999999</v>
      </c>
      <c r="AM68" s="17">
        <v>0.11890000000000001</v>
      </c>
      <c r="AN68" s="17">
        <v>0.11509999999999999</v>
      </c>
      <c r="AO68" s="17">
        <v>0.1172</v>
      </c>
      <c r="AP68" s="17">
        <v>0.1164</v>
      </c>
      <c r="AQ68" s="17">
        <v>0.1177</v>
      </c>
      <c r="AR68" s="17">
        <v>0.1195</v>
      </c>
      <c r="AS68" s="17"/>
      <c r="AT68" s="17"/>
      <c r="AU68" s="17"/>
      <c r="AV68" s="17"/>
      <c r="AW68" s="17"/>
      <c r="AX68" s="17"/>
      <c r="AY68" s="17"/>
      <c r="AZ68" s="17"/>
    </row>
    <row r="69" spans="1:52" x14ac:dyDescent="0.25">
      <c r="A69" s="4" t="s">
        <v>78</v>
      </c>
      <c r="B69" s="17">
        <v>9.9699999999999997E-2</v>
      </c>
      <c r="C69" s="17">
        <v>0.1042</v>
      </c>
      <c r="D69" s="17">
        <v>0.1023</v>
      </c>
      <c r="E69" s="17">
        <v>0.1042</v>
      </c>
      <c r="F69" s="17">
        <v>0.10630000000000001</v>
      </c>
      <c r="G69" s="17">
        <v>0.1167</v>
      </c>
      <c r="H69" s="17">
        <v>0.11260000000000001</v>
      </c>
      <c r="I69" s="17">
        <v>0.1211</v>
      </c>
      <c r="J69" s="17">
        <v>0.1227</v>
      </c>
      <c r="K69" s="17">
        <v>0.11459999999999999</v>
      </c>
      <c r="L69" s="17">
        <v>0.1123</v>
      </c>
      <c r="M69" s="17">
        <v>0.11559999999999999</v>
      </c>
      <c r="N69" s="17">
        <v>0.114</v>
      </c>
      <c r="O69" s="17">
        <v>0.1137</v>
      </c>
      <c r="P69" s="17">
        <v>0.1245</v>
      </c>
      <c r="Q69" s="17">
        <v>0.1153</v>
      </c>
      <c r="R69" s="17">
        <v>0.1212</v>
      </c>
      <c r="S69" s="17">
        <v>0.1234</v>
      </c>
      <c r="T69" s="17">
        <v>0.12479999999999999</v>
      </c>
      <c r="U69" s="17">
        <v>0.12280000000000001</v>
      </c>
      <c r="V69" s="17">
        <v>0.1263</v>
      </c>
      <c r="W69" s="17">
        <v>0.1234</v>
      </c>
      <c r="X69" s="17">
        <v>0.1263</v>
      </c>
      <c r="Y69" s="17">
        <v>0.1249</v>
      </c>
      <c r="Z69" s="17">
        <v>0.1241</v>
      </c>
      <c r="AA69" s="17">
        <v>0.1318</v>
      </c>
      <c r="AB69" s="17">
        <v>0.12839999999999999</v>
      </c>
      <c r="AC69" s="17">
        <v>0.12540000000000001</v>
      </c>
      <c r="AD69" s="17">
        <v>0.121</v>
      </c>
      <c r="AE69" s="17">
        <v>0.1178</v>
      </c>
      <c r="AF69" s="17">
        <v>0.1167</v>
      </c>
      <c r="AG69" s="17">
        <v>0.12089999999999999</v>
      </c>
      <c r="AH69" s="17">
        <v>0.122</v>
      </c>
      <c r="AI69" s="17">
        <v>0.1186</v>
      </c>
      <c r="AJ69" s="17">
        <v>0.12189999999999999</v>
      </c>
      <c r="AK69" s="17">
        <v>0.12529999999999999</v>
      </c>
      <c r="AL69" s="17">
        <v>0.1341</v>
      </c>
      <c r="AM69" s="17">
        <v>0.13450000000000001</v>
      </c>
      <c r="AN69" s="17">
        <v>0.13020000000000001</v>
      </c>
      <c r="AO69" s="17">
        <v>0.13250000000000001</v>
      </c>
      <c r="AP69" s="17">
        <v>0.1263</v>
      </c>
      <c r="AQ69" s="17">
        <v>0.12770000000000001</v>
      </c>
      <c r="AR69" s="17">
        <v>0.12970000000000001</v>
      </c>
      <c r="AS69" s="17"/>
      <c r="AT69" s="17"/>
      <c r="AU69" s="17"/>
      <c r="AV69" s="17"/>
      <c r="AW69" s="17"/>
      <c r="AX69" s="17"/>
      <c r="AY69" s="17"/>
      <c r="AZ69" s="17"/>
    </row>
    <row r="70" spans="1:52" x14ac:dyDescent="0.25">
      <c r="A70" s="4" t="s">
        <v>79</v>
      </c>
      <c r="B70" s="17">
        <v>6.7100000000000007E-2</v>
      </c>
      <c r="C70" s="17">
        <v>7.0099999999999996E-2</v>
      </c>
      <c r="D70" s="17">
        <v>6.88E-2</v>
      </c>
      <c r="E70" s="17">
        <v>7.0099999999999996E-2</v>
      </c>
      <c r="F70" s="17">
        <v>7.3700000000000002E-2</v>
      </c>
      <c r="G70" s="17">
        <v>8.09E-2</v>
      </c>
      <c r="H70" s="17">
        <v>7.8100000000000003E-2</v>
      </c>
      <c r="I70" s="17">
        <v>8.4000000000000005E-2</v>
      </c>
      <c r="J70" s="17">
        <v>8.8700000000000001E-2</v>
      </c>
      <c r="K70" s="17">
        <v>8.2799999999999999E-2</v>
      </c>
      <c r="L70" s="17">
        <v>8.1199999999999994E-2</v>
      </c>
      <c r="M70" s="17">
        <v>8.3599999999999994E-2</v>
      </c>
      <c r="N70" s="17">
        <v>8.4900000000000003E-2</v>
      </c>
      <c r="O70" s="17">
        <v>8.4699999999999998E-2</v>
      </c>
      <c r="P70" s="17">
        <v>8.3699999999999997E-2</v>
      </c>
      <c r="Q70" s="17">
        <v>7.7499999999999999E-2</v>
      </c>
      <c r="R70" s="17">
        <v>8.1500000000000003E-2</v>
      </c>
      <c r="S70" s="17">
        <v>8.3000000000000004E-2</v>
      </c>
      <c r="T70" s="17">
        <v>8.3900000000000002E-2</v>
      </c>
      <c r="U70" s="17">
        <v>8.2500000000000004E-2</v>
      </c>
      <c r="V70" s="17">
        <v>8.4900000000000003E-2</v>
      </c>
      <c r="W70" s="17">
        <v>8.3000000000000004E-2</v>
      </c>
      <c r="X70" s="17">
        <v>8.4900000000000003E-2</v>
      </c>
      <c r="Y70" s="17">
        <v>8.3900000000000002E-2</v>
      </c>
      <c r="Z70" s="17">
        <v>8.3400000000000002E-2</v>
      </c>
      <c r="AA70" s="17">
        <v>8.8599999999999998E-2</v>
      </c>
      <c r="AB70" s="17">
        <v>8.6300000000000002E-2</v>
      </c>
      <c r="AC70" s="17">
        <v>8.43E-2</v>
      </c>
      <c r="AD70" s="17">
        <v>8.14E-2</v>
      </c>
      <c r="AE70" s="17">
        <v>7.9200000000000007E-2</v>
      </c>
      <c r="AF70" s="17">
        <v>7.8399999999999997E-2</v>
      </c>
      <c r="AG70" s="17">
        <v>8.1299999999999997E-2</v>
      </c>
      <c r="AH70" s="17">
        <v>8.2000000000000003E-2</v>
      </c>
      <c r="AI70" s="17">
        <v>7.9799999999999996E-2</v>
      </c>
      <c r="AJ70" s="17">
        <v>8.2000000000000003E-2</v>
      </c>
      <c r="AK70" s="17">
        <v>8.4199999999999997E-2</v>
      </c>
      <c r="AL70" s="17">
        <v>8.6499999999999994E-2</v>
      </c>
      <c r="AM70" s="17">
        <v>8.6800000000000002E-2</v>
      </c>
      <c r="AN70" s="17">
        <v>8.4000000000000005E-2</v>
      </c>
      <c r="AO70" s="17">
        <v>8.5500000000000007E-2</v>
      </c>
      <c r="AP70" s="17">
        <v>8.4900000000000003E-2</v>
      </c>
      <c r="AQ70" s="17">
        <v>8.5800000000000001E-2</v>
      </c>
      <c r="AR70" s="17">
        <v>8.72E-2</v>
      </c>
      <c r="AS70" s="17"/>
      <c r="AT70" s="17"/>
      <c r="AU70" s="17"/>
      <c r="AV70" s="17"/>
      <c r="AW70" s="17"/>
      <c r="AX70" s="17"/>
      <c r="AY70" s="17"/>
      <c r="AZ70" s="17"/>
    </row>
  </sheetData>
  <sheetProtection algorithmName="SHA-512" hashValue="JztT6eta9HKrXnyrvrz0+KEEu/zO7WwV+s58OIFBhu51Pm6GRXCgBvZ+ih1IWVWzFkeUvHZdoaxnN9HvtfMwQA==" saltValue="en66U9ziW+L4CVNkBp5w9w==" spinCount="100000" sheet="1" objects="1" scenarios="1"/>
  <pageMargins left="0.7" right="0.7" top="0.28000000000000003" bottom="0.38" header="0.3" footer="0.3"/>
  <pageSetup paperSize="5"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74"/>
  <sheetViews>
    <sheetView workbookViewId="0">
      <pane xSplit="1" ySplit="6" topLeftCell="H43" activePane="bottomRight" state="frozen"/>
      <selection activeCell="Z51" sqref="Z51"/>
      <selection pane="topRight" activeCell="Z51" sqref="Z51"/>
      <selection pane="bottomLeft" activeCell="Z51" sqref="Z51"/>
      <selection pane="bottomRight" activeCell="M55" sqref="M55"/>
    </sheetView>
  </sheetViews>
  <sheetFormatPr defaultRowHeight="15" x14ac:dyDescent="0.25"/>
  <cols>
    <col min="1" max="1" width="17.28515625" customWidth="1"/>
    <col min="2" max="2" width="12.140625" customWidth="1"/>
  </cols>
  <sheetData>
    <row r="1" spans="1:53" ht="15.75" thickBot="1" x14ac:dyDescent="0.3">
      <c r="A1" s="1" t="s">
        <v>22</v>
      </c>
      <c r="B1" s="1"/>
    </row>
    <row r="2" spans="1:53" x14ac:dyDescent="0.25">
      <c r="A2" s="32" t="s">
        <v>137</v>
      </c>
      <c r="B2" s="33"/>
      <c r="C2" s="34">
        <v>0</v>
      </c>
      <c r="D2" s="34">
        <f>+C2+3</f>
        <v>3</v>
      </c>
      <c r="E2" s="34">
        <f t="shared" ref="E2:BA2" si="0">+D2+3</f>
        <v>6</v>
      </c>
      <c r="F2" s="34">
        <f t="shared" si="0"/>
        <v>9</v>
      </c>
      <c r="G2" s="34">
        <f t="shared" si="0"/>
        <v>12</v>
      </c>
      <c r="H2" s="34">
        <f t="shared" si="0"/>
        <v>15</v>
      </c>
      <c r="I2" s="34">
        <f t="shared" si="0"/>
        <v>18</v>
      </c>
      <c r="J2" s="34">
        <f t="shared" si="0"/>
        <v>21</v>
      </c>
      <c r="K2" s="34">
        <f t="shared" si="0"/>
        <v>24</v>
      </c>
      <c r="L2" s="34">
        <f t="shared" si="0"/>
        <v>27</v>
      </c>
      <c r="M2" s="34">
        <f t="shared" si="0"/>
        <v>30</v>
      </c>
      <c r="N2" s="34">
        <f t="shared" si="0"/>
        <v>33</v>
      </c>
      <c r="O2" s="34">
        <f t="shared" si="0"/>
        <v>36</v>
      </c>
      <c r="P2" s="34">
        <f t="shared" si="0"/>
        <v>39</v>
      </c>
      <c r="Q2" s="34">
        <f t="shared" si="0"/>
        <v>42</v>
      </c>
      <c r="R2" s="34">
        <f t="shared" si="0"/>
        <v>45</v>
      </c>
      <c r="S2" s="34">
        <f t="shared" si="0"/>
        <v>48</v>
      </c>
      <c r="T2" s="34">
        <f t="shared" si="0"/>
        <v>51</v>
      </c>
      <c r="U2" s="35">
        <f t="shared" si="0"/>
        <v>54</v>
      </c>
      <c r="V2" s="35">
        <f t="shared" si="0"/>
        <v>57</v>
      </c>
      <c r="W2" s="35">
        <f t="shared" si="0"/>
        <v>60</v>
      </c>
      <c r="X2" s="35">
        <f t="shared" si="0"/>
        <v>63</v>
      </c>
      <c r="Y2" s="35">
        <f t="shared" si="0"/>
        <v>66</v>
      </c>
      <c r="Z2" s="35">
        <f t="shared" si="0"/>
        <v>69</v>
      </c>
      <c r="AA2" s="35">
        <f t="shared" si="0"/>
        <v>72</v>
      </c>
      <c r="AB2" s="35">
        <f t="shared" si="0"/>
        <v>75</v>
      </c>
      <c r="AC2" s="35">
        <f t="shared" si="0"/>
        <v>78</v>
      </c>
      <c r="AD2" s="35">
        <f t="shared" si="0"/>
        <v>81</v>
      </c>
      <c r="AE2" s="35">
        <f t="shared" si="0"/>
        <v>84</v>
      </c>
      <c r="AF2" s="35">
        <f t="shared" si="0"/>
        <v>87</v>
      </c>
      <c r="AG2" s="35">
        <f t="shared" si="0"/>
        <v>90</v>
      </c>
      <c r="AH2" s="35">
        <f t="shared" si="0"/>
        <v>93</v>
      </c>
      <c r="AI2" s="35">
        <f t="shared" si="0"/>
        <v>96</v>
      </c>
      <c r="AJ2" s="35">
        <f t="shared" si="0"/>
        <v>99</v>
      </c>
      <c r="AK2" s="35">
        <f t="shared" si="0"/>
        <v>102</v>
      </c>
      <c r="AL2" s="35">
        <f t="shared" si="0"/>
        <v>105</v>
      </c>
      <c r="AM2" s="35">
        <f t="shared" si="0"/>
        <v>108</v>
      </c>
      <c r="AN2" s="35">
        <f t="shared" si="0"/>
        <v>111</v>
      </c>
      <c r="AO2" s="35">
        <f t="shared" si="0"/>
        <v>114</v>
      </c>
      <c r="AP2" s="35">
        <f t="shared" si="0"/>
        <v>117</v>
      </c>
      <c r="AQ2" s="35">
        <f t="shared" si="0"/>
        <v>120</v>
      </c>
      <c r="AR2" s="35">
        <f t="shared" si="0"/>
        <v>123</v>
      </c>
      <c r="AS2" s="35">
        <f t="shared" si="0"/>
        <v>126</v>
      </c>
      <c r="AT2" s="35">
        <f t="shared" si="0"/>
        <v>129</v>
      </c>
      <c r="AU2" s="35">
        <f t="shared" si="0"/>
        <v>132</v>
      </c>
      <c r="AV2" s="35">
        <f t="shared" si="0"/>
        <v>135</v>
      </c>
      <c r="AW2" s="35">
        <f t="shared" si="0"/>
        <v>138</v>
      </c>
      <c r="AX2" s="35">
        <f t="shared" si="0"/>
        <v>141</v>
      </c>
      <c r="AY2" s="35">
        <f t="shared" si="0"/>
        <v>144</v>
      </c>
      <c r="AZ2" s="35">
        <f t="shared" si="0"/>
        <v>147</v>
      </c>
      <c r="BA2" s="36">
        <f t="shared" si="0"/>
        <v>150</v>
      </c>
    </row>
    <row r="3" spans="1:53" x14ac:dyDescent="0.25">
      <c r="A3" s="37" t="s">
        <v>138</v>
      </c>
      <c r="B3" s="30" t="s">
        <v>140</v>
      </c>
      <c r="C3" s="22" t="e">
        <f ca="1">+IF(C2&lt;Cur_Month,IF(D2-Int_Start&gt;0,IF(D2-Int_Start&lt;3,D2-Int_Start,3),0),0)</f>
        <v>#N/A</v>
      </c>
      <c r="D3" s="22" t="e">
        <f t="shared" ref="D3:AH3" ca="1" si="1">+IF(D2&lt;Cur_Month,IF(E2-Int_Start&gt;0,IF(E2-Int_Start&lt;3,E2-Int_Start,3),0),0)</f>
        <v>#N/A</v>
      </c>
      <c r="E3" s="22" t="e">
        <f t="shared" ca="1" si="1"/>
        <v>#N/A</v>
      </c>
      <c r="F3" s="22" t="e">
        <f t="shared" ca="1" si="1"/>
        <v>#N/A</v>
      </c>
      <c r="G3" s="22" t="e">
        <f t="shared" ca="1" si="1"/>
        <v>#N/A</v>
      </c>
      <c r="H3" s="22" t="e">
        <f t="shared" ca="1" si="1"/>
        <v>#N/A</v>
      </c>
      <c r="I3" s="22" t="e">
        <f t="shared" ca="1" si="1"/>
        <v>#N/A</v>
      </c>
      <c r="J3" s="22" t="e">
        <f t="shared" ca="1" si="1"/>
        <v>#N/A</v>
      </c>
      <c r="K3" s="22" t="e">
        <f t="shared" ca="1" si="1"/>
        <v>#N/A</v>
      </c>
      <c r="L3" s="22" t="e">
        <f t="shared" ca="1" si="1"/>
        <v>#N/A</v>
      </c>
      <c r="M3" s="22" t="e">
        <f t="shared" ca="1" si="1"/>
        <v>#N/A</v>
      </c>
      <c r="N3" s="22" t="e">
        <f t="shared" ca="1" si="1"/>
        <v>#N/A</v>
      </c>
      <c r="O3" s="22" t="e">
        <f t="shared" ca="1" si="1"/>
        <v>#N/A</v>
      </c>
      <c r="P3" s="22" t="e">
        <f t="shared" ca="1" si="1"/>
        <v>#N/A</v>
      </c>
      <c r="Q3" s="22" t="e">
        <f t="shared" ca="1" si="1"/>
        <v>#N/A</v>
      </c>
      <c r="R3" s="22" t="e">
        <f t="shared" ca="1" si="1"/>
        <v>#N/A</v>
      </c>
      <c r="S3" s="22" t="e">
        <f t="shared" ca="1" si="1"/>
        <v>#N/A</v>
      </c>
      <c r="T3" s="22" t="e">
        <f t="shared" ca="1" si="1"/>
        <v>#N/A</v>
      </c>
      <c r="U3" s="21" t="e">
        <f t="shared" ca="1" si="1"/>
        <v>#N/A</v>
      </c>
      <c r="V3" s="21" t="e">
        <f t="shared" ca="1" si="1"/>
        <v>#N/A</v>
      </c>
      <c r="W3" s="21" t="e">
        <f t="shared" ca="1" si="1"/>
        <v>#N/A</v>
      </c>
      <c r="X3" s="21" t="e">
        <f t="shared" ca="1" si="1"/>
        <v>#N/A</v>
      </c>
      <c r="Y3" s="21" t="e">
        <f t="shared" ca="1" si="1"/>
        <v>#N/A</v>
      </c>
      <c r="Z3" s="21" t="e">
        <f t="shared" ca="1" si="1"/>
        <v>#N/A</v>
      </c>
      <c r="AA3" s="21" t="e">
        <f t="shared" ca="1" si="1"/>
        <v>#N/A</v>
      </c>
      <c r="AB3" s="21" t="e">
        <f t="shared" ca="1" si="1"/>
        <v>#N/A</v>
      </c>
      <c r="AC3" s="21" t="e">
        <f t="shared" ca="1" si="1"/>
        <v>#N/A</v>
      </c>
      <c r="AD3" s="21" t="e">
        <f t="shared" ca="1" si="1"/>
        <v>#N/A</v>
      </c>
      <c r="AE3" s="21" t="e">
        <f t="shared" ca="1" si="1"/>
        <v>#N/A</v>
      </c>
      <c r="AF3" s="21" t="e">
        <f t="shared" ca="1" si="1"/>
        <v>#N/A</v>
      </c>
      <c r="AG3" s="21" t="e">
        <f t="shared" ca="1" si="1"/>
        <v>#N/A</v>
      </c>
      <c r="AH3" s="21" t="e">
        <f t="shared" ca="1" si="1"/>
        <v>#N/A</v>
      </c>
      <c r="AI3" s="21" t="e">
        <f t="shared" ref="AI3:BA3" ca="1" si="2">+IF(AI2&lt;Cur_Month,IF(AJ2-Int_Start&gt;0,IF(AJ2-Int_Start&lt;3,AJ2-Int_Start,3),0),0)</f>
        <v>#N/A</v>
      </c>
      <c r="AJ3" s="21" t="e">
        <f t="shared" ca="1" si="2"/>
        <v>#N/A</v>
      </c>
      <c r="AK3" s="21" t="e">
        <f t="shared" ca="1" si="2"/>
        <v>#N/A</v>
      </c>
      <c r="AL3" s="21" t="e">
        <f t="shared" ca="1" si="2"/>
        <v>#N/A</v>
      </c>
      <c r="AM3" s="21" t="e">
        <f t="shared" ca="1" si="2"/>
        <v>#N/A</v>
      </c>
      <c r="AN3" s="21" t="e">
        <f t="shared" ca="1" si="2"/>
        <v>#N/A</v>
      </c>
      <c r="AO3" s="21" t="e">
        <f t="shared" ca="1" si="2"/>
        <v>#N/A</v>
      </c>
      <c r="AP3" s="21" t="e">
        <f t="shared" ca="1" si="2"/>
        <v>#N/A</v>
      </c>
      <c r="AQ3" s="21" t="e">
        <f t="shared" ca="1" si="2"/>
        <v>#N/A</v>
      </c>
      <c r="AR3" s="21" t="e">
        <f t="shared" ca="1" si="2"/>
        <v>#N/A</v>
      </c>
      <c r="AS3" s="21" t="e">
        <f t="shared" ca="1" si="2"/>
        <v>#N/A</v>
      </c>
      <c r="AT3" s="21">
        <f t="shared" ca="1" si="2"/>
        <v>0</v>
      </c>
      <c r="AU3" s="21">
        <f t="shared" ca="1" si="2"/>
        <v>0</v>
      </c>
      <c r="AV3" s="21">
        <f t="shared" ca="1" si="2"/>
        <v>0</v>
      </c>
      <c r="AW3" s="21">
        <f t="shared" ca="1" si="2"/>
        <v>0</v>
      </c>
      <c r="AX3" s="21">
        <f t="shared" ca="1" si="2"/>
        <v>0</v>
      </c>
      <c r="AY3" s="21">
        <f t="shared" ca="1" si="2"/>
        <v>0</v>
      </c>
      <c r="AZ3" s="21">
        <f t="shared" ca="1" si="2"/>
        <v>0</v>
      </c>
      <c r="BA3" s="38">
        <f t="shared" ca="1" si="2"/>
        <v>0</v>
      </c>
    </row>
    <row r="4" spans="1:53" s="1" customFormat="1" x14ac:dyDescent="0.25">
      <c r="A4" s="37"/>
      <c r="B4" s="30"/>
      <c r="C4" s="30" t="s">
        <v>11</v>
      </c>
      <c r="D4" s="30" t="s">
        <v>10</v>
      </c>
      <c r="E4" s="30" t="s">
        <v>9</v>
      </c>
      <c r="F4" s="30" t="s">
        <v>8</v>
      </c>
      <c r="G4" s="30" t="s">
        <v>7</v>
      </c>
      <c r="H4" s="30" t="s">
        <v>6</v>
      </c>
      <c r="I4" s="30" t="s">
        <v>5</v>
      </c>
      <c r="J4" s="30" t="s">
        <v>4</v>
      </c>
      <c r="K4" s="30" t="s">
        <v>3</v>
      </c>
      <c r="L4" s="30" t="s">
        <v>2</v>
      </c>
      <c r="M4" s="30" t="s">
        <v>1</v>
      </c>
      <c r="N4" s="30" t="s">
        <v>0</v>
      </c>
      <c r="O4" s="30" t="s">
        <v>24</v>
      </c>
      <c r="P4" s="30" t="s">
        <v>25</v>
      </c>
      <c r="Q4" s="30" t="s">
        <v>144</v>
      </c>
      <c r="R4" s="30" t="s">
        <v>145</v>
      </c>
      <c r="S4" s="30" t="s">
        <v>146</v>
      </c>
      <c r="T4" s="30" t="s">
        <v>147</v>
      </c>
      <c r="U4" s="30" t="s">
        <v>148</v>
      </c>
      <c r="V4" s="30" t="s">
        <v>149</v>
      </c>
      <c r="W4" s="30" t="s">
        <v>150</v>
      </c>
      <c r="X4" s="30" t="s">
        <v>151</v>
      </c>
      <c r="Y4" s="30" t="s">
        <v>152</v>
      </c>
      <c r="Z4" s="30" t="s">
        <v>153</v>
      </c>
      <c r="AA4" s="30" t="s">
        <v>163</v>
      </c>
      <c r="AB4" s="30" t="s">
        <v>164</v>
      </c>
      <c r="AC4" s="30" t="s">
        <v>165</v>
      </c>
      <c r="AD4" s="30" t="s">
        <v>166</v>
      </c>
      <c r="AE4" s="15"/>
      <c r="AF4" s="15"/>
      <c r="AG4" s="15"/>
      <c r="AH4" s="15"/>
      <c r="AI4" s="15"/>
      <c r="AJ4" s="15"/>
      <c r="AK4" s="15"/>
      <c r="AL4" s="15"/>
      <c r="AM4" s="15"/>
      <c r="AN4" s="15"/>
      <c r="AO4" s="15"/>
      <c r="AP4" s="15"/>
      <c r="AQ4" s="15"/>
      <c r="AR4" s="15"/>
      <c r="AS4" s="15"/>
      <c r="AT4" s="15"/>
      <c r="AU4" s="15"/>
      <c r="AV4" s="15"/>
      <c r="AW4" s="15"/>
      <c r="AX4" s="15"/>
      <c r="AY4" s="15"/>
      <c r="AZ4" s="15"/>
      <c r="BA4" s="39"/>
    </row>
    <row r="5" spans="1:53" x14ac:dyDescent="0.25">
      <c r="A5" s="37" t="s">
        <v>19</v>
      </c>
      <c r="B5" s="30"/>
      <c r="C5" s="3">
        <v>0.25</v>
      </c>
      <c r="D5" s="3">
        <v>0.25</v>
      </c>
      <c r="E5" s="3">
        <v>0.25</v>
      </c>
      <c r="F5" s="3">
        <v>0.25</v>
      </c>
      <c r="G5" s="3">
        <v>0.25</v>
      </c>
      <c r="H5" s="3">
        <v>0.25</v>
      </c>
      <c r="I5" s="3">
        <v>0.25</v>
      </c>
      <c r="J5" s="3">
        <v>0.25</v>
      </c>
      <c r="K5" s="3">
        <v>0.25</v>
      </c>
      <c r="L5" s="3">
        <v>0.25</v>
      </c>
      <c r="M5" s="3">
        <v>0.25</v>
      </c>
      <c r="N5" s="3">
        <v>0.25</v>
      </c>
      <c r="O5" s="3">
        <v>0.25</v>
      </c>
      <c r="P5" s="3">
        <v>0.25</v>
      </c>
      <c r="Q5" s="3">
        <v>0.25</v>
      </c>
      <c r="R5" s="3">
        <v>0.25</v>
      </c>
      <c r="S5" s="3">
        <v>0.25</v>
      </c>
      <c r="T5" s="3">
        <v>0.33329999999999999</v>
      </c>
      <c r="U5" s="2">
        <v>0.33329999999999999</v>
      </c>
      <c r="V5" s="2">
        <v>0.33329999999999999</v>
      </c>
      <c r="W5" s="2">
        <v>0.33329999999999999</v>
      </c>
      <c r="X5" s="2">
        <v>0.33329999999999999</v>
      </c>
      <c r="Y5" s="2">
        <v>0.33329999999999999</v>
      </c>
      <c r="Z5" s="2">
        <v>0.33329999999999999</v>
      </c>
      <c r="AA5" s="2">
        <v>0.33329999999999999</v>
      </c>
      <c r="AB5" s="2">
        <v>0</v>
      </c>
      <c r="AC5" s="2">
        <v>0</v>
      </c>
      <c r="AD5" s="2">
        <v>0</v>
      </c>
      <c r="AE5" s="2">
        <v>0</v>
      </c>
      <c r="AF5" s="2">
        <v>0</v>
      </c>
      <c r="AG5" s="2">
        <v>0</v>
      </c>
      <c r="AH5" s="2">
        <v>0</v>
      </c>
      <c r="AI5" s="2">
        <v>0</v>
      </c>
      <c r="AJ5" s="2">
        <v>0</v>
      </c>
      <c r="AK5" s="2">
        <v>0</v>
      </c>
      <c r="AL5" s="2">
        <v>0</v>
      </c>
      <c r="AM5" s="2">
        <v>0</v>
      </c>
      <c r="AN5" s="2">
        <v>0</v>
      </c>
      <c r="AO5" s="2">
        <v>0</v>
      </c>
      <c r="AP5" s="2">
        <v>0</v>
      </c>
      <c r="AQ5" s="2">
        <v>0</v>
      </c>
      <c r="AR5" s="2">
        <v>0</v>
      </c>
      <c r="AS5" s="2">
        <v>0</v>
      </c>
      <c r="AT5" s="2">
        <v>0</v>
      </c>
      <c r="AU5" s="2">
        <v>0</v>
      </c>
      <c r="AV5" s="2">
        <v>0</v>
      </c>
      <c r="AW5" s="2">
        <v>0</v>
      </c>
      <c r="AX5" s="2">
        <v>0</v>
      </c>
      <c r="AY5" s="2">
        <v>0</v>
      </c>
      <c r="AZ5" s="2">
        <v>0</v>
      </c>
      <c r="BA5" s="40">
        <v>0</v>
      </c>
    </row>
    <row r="6" spans="1:53" ht="15.75" thickBot="1" x14ac:dyDescent="0.3">
      <c r="A6" s="41" t="s">
        <v>20</v>
      </c>
      <c r="B6" s="42"/>
      <c r="C6" s="43">
        <v>1.0577000000000001</v>
      </c>
      <c r="D6" s="43">
        <v>1.1052</v>
      </c>
      <c r="E6" s="43">
        <v>1.0849</v>
      </c>
      <c r="F6" s="43">
        <v>1.105</v>
      </c>
      <c r="G6" s="43">
        <v>1.1629</v>
      </c>
      <c r="H6" s="43">
        <v>1.2763</v>
      </c>
      <c r="I6" s="43">
        <v>1.2321</v>
      </c>
      <c r="J6" s="43">
        <v>1.3249</v>
      </c>
      <c r="K6" s="43">
        <v>1.3989</v>
      </c>
      <c r="L6" s="43">
        <v>1.3067</v>
      </c>
      <c r="M6" s="43">
        <v>1.2806999999999999</v>
      </c>
      <c r="N6" s="43">
        <v>1.3180000000000001</v>
      </c>
      <c r="O6" s="43">
        <v>1.3394999999999999</v>
      </c>
      <c r="P6" s="43">
        <v>1.3357000000000001</v>
      </c>
      <c r="Q6" s="43">
        <v>1.3202</v>
      </c>
      <c r="R6" s="43">
        <v>1.2231000000000001</v>
      </c>
      <c r="S6" s="43">
        <v>1.2856000000000001</v>
      </c>
      <c r="T6" s="43">
        <v>1.3089</v>
      </c>
      <c r="U6" s="44">
        <v>1.3229</v>
      </c>
      <c r="V6" s="44">
        <v>1.3017000000000001</v>
      </c>
      <c r="W6" s="44">
        <v>1.339</v>
      </c>
      <c r="X6" s="44">
        <v>1.3089</v>
      </c>
      <c r="Y6" s="44">
        <v>1.3398000000000001</v>
      </c>
      <c r="Z6" s="82">
        <v>1.3240000000000001</v>
      </c>
      <c r="AA6" s="44">
        <v>0</v>
      </c>
      <c r="AB6" s="44">
        <v>0</v>
      </c>
      <c r="AC6" s="44">
        <v>0</v>
      </c>
      <c r="AD6" s="44">
        <v>0</v>
      </c>
      <c r="AE6" s="44"/>
      <c r="AF6" s="44"/>
      <c r="AG6" s="44"/>
      <c r="AH6" s="44"/>
      <c r="AI6" s="44"/>
      <c r="AJ6" s="44"/>
      <c r="AK6" s="44"/>
      <c r="AL6" s="44"/>
      <c r="AM6" s="44"/>
      <c r="AN6" s="44"/>
      <c r="AO6" s="44"/>
      <c r="AP6" s="44"/>
      <c r="AQ6" s="44"/>
      <c r="AR6" s="44"/>
      <c r="AS6" s="44"/>
      <c r="AT6" s="44"/>
      <c r="AU6" s="44"/>
      <c r="AV6" s="44"/>
      <c r="AW6" s="44"/>
      <c r="AX6" s="44"/>
      <c r="AY6" s="44"/>
      <c r="AZ6" s="44"/>
      <c r="BA6" s="45"/>
    </row>
    <row r="7" spans="1:53" x14ac:dyDescent="0.25">
      <c r="A7" s="31" t="s">
        <v>13</v>
      </c>
      <c r="B7" s="2" t="str">
        <f ca="1">+IF(ISNUMBER(SUM(C7:BA7))=TRUE,SUM(C7:BA7),"")</f>
        <v/>
      </c>
      <c r="C7" s="2" t="e">
        <f ca="1">+IF(IFTA_Quarterly!$I24&gt;0,IFTA_Quarterly!$I24*TEST!C$5/100*C$3,0)</f>
        <v>#VALUE!</v>
      </c>
      <c r="D7" s="31" t="e">
        <f ca="1">+IF(IFTA_Quarterly!$I24&gt;0,IFTA_Quarterly!$I24*TEST!D$5/100*D$3,0)</f>
        <v>#VALUE!</v>
      </c>
      <c r="E7" s="31" t="e">
        <f ca="1">+IF(IFTA_Quarterly!$I24&gt;0,IFTA_Quarterly!$I24*TEST!E$5/100*E$3,0)</f>
        <v>#VALUE!</v>
      </c>
      <c r="F7" s="31" t="e">
        <f ca="1">+IF(IFTA_Quarterly!$I24&gt;0,IFTA_Quarterly!$I24*TEST!F$5/100*F$3,0)</f>
        <v>#VALUE!</v>
      </c>
      <c r="G7" s="31" t="e">
        <f ca="1">+IF(IFTA_Quarterly!$I24&gt;0,IFTA_Quarterly!$I24*TEST!G$5/100*G$3,0)</f>
        <v>#VALUE!</v>
      </c>
      <c r="H7" s="31" t="e">
        <f ca="1">+IF(IFTA_Quarterly!$I24&gt;0,IFTA_Quarterly!$I24*TEST!H$5/100*H$3,0)</f>
        <v>#VALUE!</v>
      </c>
      <c r="I7" s="31" t="e">
        <f ca="1">+IF(IFTA_Quarterly!$I24&gt;0,IFTA_Quarterly!$I24*TEST!I$5/100*I$3,0)</f>
        <v>#VALUE!</v>
      </c>
      <c r="J7" s="31" t="e">
        <f ca="1">+IF(IFTA_Quarterly!$I24&gt;0,IFTA_Quarterly!$I24*TEST!J$5/100*J$3,0)</f>
        <v>#VALUE!</v>
      </c>
      <c r="K7" s="31" t="e">
        <f ca="1">+IF(IFTA_Quarterly!$I24&gt;0,IFTA_Quarterly!$I24*TEST!K$5/100*K$3,0)</f>
        <v>#VALUE!</v>
      </c>
      <c r="L7" s="31" t="e">
        <f ca="1">+IF(IFTA_Quarterly!$I24&gt;0,IFTA_Quarterly!$I24*TEST!L$5/100*L$3,0)</f>
        <v>#VALUE!</v>
      </c>
      <c r="M7" s="31" t="e">
        <f ca="1">+IF(IFTA_Quarterly!$I24&gt;0,IFTA_Quarterly!$I24*TEST!M$5/100*M$3,0)</f>
        <v>#VALUE!</v>
      </c>
      <c r="N7" s="31" t="e">
        <f ca="1">+IF(IFTA_Quarterly!$I24&gt;0,IFTA_Quarterly!$I24*TEST!N$5/100*N$3,0)</f>
        <v>#VALUE!</v>
      </c>
      <c r="O7" s="31" t="e">
        <f ca="1">+IF(IFTA_Quarterly!$I24&gt;0,IFTA_Quarterly!$I24*TEST!O$5/100*O$3,0)</f>
        <v>#VALUE!</v>
      </c>
      <c r="P7" s="31" t="e">
        <f ca="1">+IF(IFTA_Quarterly!$I24&gt;0,IFTA_Quarterly!$I24*TEST!P$5/100*P$3,0)</f>
        <v>#VALUE!</v>
      </c>
      <c r="Q7" s="31" t="e">
        <f ca="1">+IF(IFTA_Quarterly!$I24&gt;0,IFTA_Quarterly!$I24*TEST!Q$5/100*Q$3,0)</f>
        <v>#VALUE!</v>
      </c>
      <c r="R7" s="31" t="e">
        <f ca="1">+IF(IFTA_Quarterly!$I24&gt;0,IFTA_Quarterly!$I24*TEST!R$5/100*R$3,0)</f>
        <v>#VALUE!</v>
      </c>
      <c r="S7" s="31" t="e">
        <f ca="1">+IF(IFTA_Quarterly!$I24&gt;0,IFTA_Quarterly!$I24*TEST!S$5/100*S$3,0)</f>
        <v>#VALUE!</v>
      </c>
      <c r="T7" s="31" t="e">
        <f ca="1">+IF(IFTA_Quarterly!$I24&gt;0,IFTA_Quarterly!$I24*TEST!T$5/100*T$3,0)</f>
        <v>#VALUE!</v>
      </c>
      <c r="U7" s="31" t="e">
        <f ca="1">+IF(IFTA_Quarterly!$I24&gt;0,IFTA_Quarterly!$I24*TEST!U$5/100*U$3,0)</f>
        <v>#VALUE!</v>
      </c>
      <c r="V7" s="31" t="e">
        <f ca="1">+IF(IFTA_Quarterly!$I24&gt;0,IFTA_Quarterly!$I24*TEST!V$5/100*V$3,0)</f>
        <v>#VALUE!</v>
      </c>
      <c r="W7" s="31" t="e">
        <f ca="1">+IF(IFTA_Quarterly!$I24&gt;0,IFTA_Quarterly!$I24*TEST!W$5/100*W$3,0)</f>
        <v>#VALUE!</v>
      </c>
      <c r="X7" s="31" t="e">
        <f ca="1">+IF(IFTA_Quarterly!$I24&gt;0,IFTA_Quarterly!$I24*TEST!X$5/100*X$3,0)</f>
        <v>#VALUE!</v>
      </c>
      <c r="Y7" s="31" t="e">
        <f ca="1">+IF(IFTA_Quarterly!$I24&gt;0,IFTA_Quarterly!$I24*TEST!Y$5/100*Y$3,0)</f>
        <v>#VALUE!</v>
      </c>
      <c r="Z7" s="31" t="e">
        <f ca="1">+IF(IFTA_Quarterly!$I24&gt;0,IFTA_Quarterly!$I24*TEST!Z$5/100*Z$3,0)</f>
        <v>#VALUE!</v>
      </c>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row>
    <row r="8" spans="1:53" x14ac:dyDescent="0.25">
      <c r="A8" s="31" t="s">
        <v>161</v>
      </c>
      <c r="B8" s="2" t="str">
        <f ca="1">+IF(ISNUMBER(SUM(C8:BA8))=TRUE,SUM(C8:BA8),"")</f>
        <v/>
      </c>
      <c r="C8" s="2" t="e">
        <f ca="1">+IF(IFTA_Quarterly!$I25&gt;0,IFTA_Quarterly!$I25*TEST!C$5/100*C$3,0)</f>
        <v>#VALUE!</v>
      </c>
      <c r="D8" s="2" t="e">
        <f ca="1">+IF(IFTA_Quarterly!$I25&gt;0,IFTA_Quarterly!$I25*TEST!D$5/100*D$3,0)</f>
        <v>#VALUE!</v>
      </c>
      <c r="E8" s="2" t="e">
        <f ca="1">+IF(IFTA_Quarterly!$I25&gt;0,IFTA_Quarterly!$I25*TEST!E$5/100*E$3,0)</f>
        <v>#VALUE!</v>
      </c>
      <c r="F8" s="2" t="e">
        <f ca="1">+IF(IFTA_Quarterly!$I25&gt;0,IFTA_Quarterly!$I25*TEST!F$5/100*F$3,0)</f>
        <v>#VALUE!</v>
      </c>
      <c r="G8" s="2" t="e">
        <f ca="1">+IF(IFTA_Quarterly!$I25&gt;0,IFTA_Quarterly!$I25*TEST!G$5/100*G$3,0)</f>
        <v>#VALUE!</v>
      </c>
      <c r="H8" s="2" t="e">
        <f ca="1">+IF(IFTA_Quarterly!$I25&gt;0,IFTA_Quarterly!$I25*TEST!H$5/100*H$3,0)</f>
        <v>#VALUE!</v>
      </c>
      <c r="I8" s="2" t="e">
        <f ca="1">+IF(IFTA_Quarterly!$I25&gt;0,IFTA_Quarterly!$I25*TEST!I$5/100*I$3,0)</f>
        <v>#VALUE!</v>
      </c>
      <c r="J8" s="2" t="e">
        <f ca="1">+IF(IFTA_Quarterly!$I25&gt;0,IFTA_Quarterly!$I25*TEST!J$5/100*J$3,0)</f>
        <v>#VALUE!</v>
      </c>
      <c r="K8" s="2" t="e">
        <f ca="1">+IF(IFTA_Quarterly!$I25&gt;0,IFTA_Quarterly!$I25*TEST!K$5/100*K$3,0)</f>
        <v>#VALUE!</v>
      </c>
      <c r="L8" s="2" t="e">
        <f ca="1">+IF(IFTA_Quarterly!$I25&gt;0,IFTA_Quarterly!$I25*TEST!L$5/100*L$3,0)</f>
        <v>#VALUE!</v>
      </c>
      <c r="M8" s="2" t="e">
        <f ca="1">+IF(IFTA_Quarterly!$I25&gt;0,IFTA_Quarterly!$I25*TEST!M$5/100*M$3,0)</f>
        <v>#VALUE!</v>
      </c>
      <c r="N8" s="2" t="e">
        <f ca="1">+IF(IFTA_Quarterly!$I25&gt;0,IFTA_Quarterly!$I25*TEST!N$5/100*N$3,0)</f>
        <v>#VALUE!</v>
      </c>
      <c r="O8" s="2" t="e">
        <f ca="1">+IF(IFTA_Quarterly!$I25&gt;0,IFTA_Quarterly!$I25*TEST!O$5/100*O$3,0)</f>
        <v>#VALUE!</v>
      </c>
      <c r="P8" s="2" t="e">
        <f ca="1">+IF(IFTA_Quarterly!$I25&gt;0,IFTA_Quarterly!$I25*TEST!P$5/100*P$3,0)</f>
        <v>#VALUE!</v>
      </c>
      <c r="Q8" s="2" t="e">
        <f ca="1">+IF(IFTA_Quarterly!$I25&gt;0,IFTA_Quarterly!$I25*TEST!Q$5/100*Q$3,0)</f>
        <v>#VALUE!</v>
      </c>
      <c r="R8" s="2" t="e">
        <f ca="1">+IF(IFTA_Quarterly!$I25&gt;0,IFTA_Quarterly!$I25*TEST!R$5/100*R$3,0)</f>
        <v>#VALUE!</v>
      </c>
      <c r="S8" s="2" t="e">
        <f ca="1">+IF(IFTA_Quarterly!$I25&gt;0,IFTA_Quarterly!$I25*TEST!S$5/100*S$3,0)</f>
        <v>#VALUE!</v>
      </c>
      <c r="T8" s="2" t="e">
        <f ca="1">+IF(IFTA_Quarterly!$I25&gt;0,IFTA_Quarterly!$I25*TEST!T$5/100*T$3,0)</f>
        <v>#VALUE!</v>
      </c>
      <c r="U8" s="2" t="e">
        <f ca="1">+IF(IFTA_Quarterly!$I25&gt;0,IFTA_Quarterly!$I25*TEST!U$5/100*U$3,0)</f>
        <v>#VALUE!</v>
      </c>
      <c r="V8" s="2" t="e">
        <f ca="1">+IF(IFTA_Quarterly!$I25&gt;0,IFTA_Quarterly!$I25*TEST!V$5/100*V$3,0)</f>
        <v>#VALUE!</v>
      </c>
      <c r="W8" s="2" t="e">
        <f ca="1">+IF(IFTA_Quarterly!$I25&gt;0,IFTA_Quarterly!$I25*TEST!W$5/100*W$3,0)</f>
        <v>#VALUE!</v>
      </c>
      <c r="X8" s="2" t="e">
        <f ca="1">+IF(IFTA_Quarterly!$I25&gt;0,IFTA_Quarterly!$I25*TEST!X$5/100*X$3,0)</f>
        <v>#VALUE!</v>
      </c>
      <c r="Y8" s="2" t="e">
        <f ca="1">+IF(IFTA_Quarterly!$I25&gt;0,IFTA_Quarterly!$I25*TEST!Y$5/100*Y$3,0)</f>
        <v>#VALUE!</v>
      </c>
      <c r="Z8" s="2" t="e">
        <f ca="1">+IF(IFTA_Quarterly!$I25&gt;0,IFTA_Quarterly!$I25*TEST!Z$5/100*Z$3,0)</f>
        <v>#VALUE!</v>
      </c>
      <c r="AA8" s="31" t="e">
        <f ca="1">+IF(IFTA_Quarterly!$I25&gt;0,IFTA_Quarterly!$I25*TEST!AA$5/100*AA$3,0)</f>
        <v>#VALUE!</v>
      </c>
      <c r="AB8" s="31" t="e">
        <f ca="1">+IF(IFTA_Quarterly!$I25&gt;0,IFTA_Quarterly!$I25*TEST!AB$5/100*AB$3,0)</f>
        <v>#VALUE!</v>
      </c>
      <c r="AC8" s="31" t="e">
        <f ca="1">+IF(IFTA_Quarterly!$I25&gt;0,IFTA_Quarterly!$I25*TEST!AC$5/100*AC$3,0)</f>
        <v>#VALUE!</v>
      </c>
      <c r="AD8" s="31" t="e">
        <f ca="1">+IF(IFTA_Quarterly!$I25&gt;0,IFTA_Quarterly!$I25*TEST!AD$5/100*AD$3,0)</f>
        <v>#VALUE!</v>
      </c>
      <c r="AE8" s="31"/>
      <c r="AF8" s="31"/>
      <c r="AG8" s="31"/>
      <c r="AH8" s="31"/>
      <c r="AI8" s="31"/>
      <c r="AJ8" s="31"/>
      <c r="AK8" s="31"/>
      <c r="AL8" s="31"/>
      <c r="AM8" s="31"/>
      <c r="AN8" s="31"/>
      <c r="AO8" s="31"/>
      <c r="AP8" s="31"/>
      <c r="AQ8" s="31"/>
      <c r="AR8" s="31"/>
      <c r="AS8" s="31"/>
      <c r="AT8" s="31"/>
      <c r="AU8" s="31"/>
      <c r="AV8" s="31"/>
      <c r="AW8" s="31"/>
      <c r="AX8" s="31"/>
      <c r="AY8" s="31"/>
      <c r="AZ8" s="31"/>
      <c r="BA8" s="31"/>
    </row>
    <row r="9" spans="1:53" x14ac:dyDescent="0.25">
      <c r="A9" s="2" t="s">
        <v>14</v>
      </c>
      <c r="B9" s="2" t="str">
        <f ca="1">+IF(ISNUMBER(SUM(C9:BA9))=TRUE,SUM(C9:BA9),"")</f>
        <v/>
      </c>
      <c r="C9" s="2" t="e">
        <f ca="1">+IF(IFTA_Quarterly!$I26&gt;0,IFTA_Quarterly!$I26*TEST!C$5/100*C$3,0)</f>
        <v>#VALUE!</v>
      </c>
      <c r="D9" s="31" t="e">
        <f ca="1">+IF(IFTA_Quarterly!$I26&gt;0,IFTA_Quarterly!$I26*TEST!D$5/100*D$3,0)</f>
        <v>#VALUE!</v>
      </c>
      <c r="E9" s="31" t="e">
        <f ca="1">+IF(IFTA_Quarterly!$I26&gt;0,IFTA_Quarterly!$I26*TEST!E$5/100*E$3,0)</f>
        <v>#VALUE!</v>
      </c>
      <c r="F9" s="31" t="e">
        <f ca="1">+IF(IFTA_Quarterly!$I26&gt;0,IFTA_Quarterly!$I26*TEST!F$5/100*F$3,0)</f>
        <v>#VALUE!</v>
      </c>
      <c r="G9" s="31" t="e">
        <f ca="1">+IF(IFTA_Quarterly!$I26&gt;0,IFTA_Quarterly!$I26*TEST!G$5/100*G$3,0)</f>
        <v>#VALUE!</v>
      </c>
      <c r="H9" s="31" t="e">
        <f ca="1">+IF(IFTA_Quarterly!$I26&gt;0,IFTA_Quarterly!$I26*TEST!H$5/100*H$3,0)</f>
        <v>#VALUE!</v>
      </c>
      <c r="I9" s="31" t="e">
        <f ca="1">+IF(IFTA_Quarterly!$I26&gt;0,IFTA_Quarterly!$I26*TEST!I$5/100*I$3,0)</f>
        <v>#VALUE!</v>
      </c>
      <c r="J9" s="31" t="e">
        <f ca="1">+IF(IFTA_Quarterly!$I26&gt;0,IFTA_Quarterly!$I26*TEST!J$5/100*J$3,0)</f>
        <v>#VALUE!</v>
      </c>
      <c r="K9" s="31" t="e">
        <f ca="1">+IF(IFTA_Quarterly!$I26&gt;0,IFTA_Quarterly!$I26*TEST!K$5/100*K$3,0)</f>
        <v>#VALUE!</v>
      </c>
      <c r="L9" s="31" t="e">
        <f ca="1">+IF(IFTA_Quarterly!$I26&gt;0,IFTA_Quarterly!$I26*TEST!L$5/100*L$3,0)</f>
        <v>#VALUE!</v>
      </c>
      <c r="M9" s="31" t="e">
        <f ca="1">+IF(IFTA_Quarterly!$I26&gt;0,IFTA_Quarterly!$I26*TEST!M$5/100*M$3,0)</f>
        <v>#VALUE!</v>
      </c>
      <c r="N9" s="31" t="e">
        <f ca="1">+IF(IFTA_Quarterly!$I26&gt;0,IFTA_Quarterly!$I26*TEST!N$5/100*N$3,0)</f>
        <v>#VALUE!</v>
      </c>
      <c r="O9" s="31" t="e">
        <f ca="1">+IF(IFTA_Quarterly!$I26&gt;0,IFTA_Quarterly!$I26*TEST!O$5/100*O$3,0)</f>
        <v>#VALUE!</v>
      </c>
      <c r="P9" s="31" t="e">
        <f ca="1">+IF(IFTA_Quarterly!$I26&gt;0,IFTA_Quarterly!$I26*TEST!P$5/100*P$3,0)</f>
        <v>#VALUE!</v>
      </c>
      <c r="Q9" s="31" t="e">
        <f ca="1">+IF(IFTA_Quarterly!$I26&gt;0,IFTA_Quarterly!$I26*TEST!Q$5/100*Q$3,0)</f>
        <v>#VALUE!</v>
      </c>
      <c r="R9" s="31" t="e">
        <f ca="1">+IF(IFTA_Quarterly!$I26&gt;0,IFTA_Quarterly!$I26*TEST!R$5/100*R$3,0)</f>
        <v>#VALUE!</v>
      </c>
      <c r="S9" s="31" t="e">
        <f ca="1">+IF(IFTA_Quarterly!$I26&gt;0,IFTA_Quarterly!$I26*TEST!S$5/100*S$3,0)</f>
        <v>#VALUE!</v>
      </c>
      <c r="T9" s="31" t="e">
        <f ca="1">+IF(IFTA_Quarterly!$I26&gt;0,IFTA_Quarterly!$I26*TEST!T$5/100*T$3,0)</f>
        <v>#VALUE!</v>
      </c>
      <c r="U9" s="31" t="e">
        <f ca="1">+IF(IFTA_Quarterly!$I26&gt;0,IFTA_Quarterly!$I26*TEST!U$5/100*U$3,0)</f>
        <v>#VALUE!</v>
      </c>
      <c r="V9" s="31" t="e">
        <f ca="1">+IF(IFTA_Quarterly!$I26&gt;0,IFTA_Quarterly!$I26*TEST!V$5/100*V$3,0)</f>
        <v>#VALUE!</v>
      </c>
      <c r="W9" s="31" t="e">
        <f ca="1">+IF(IFTA_Quarterly!$I26&gt;0,IFTA_Quarterly!$I26*TEST!W$5/100*W$3,0)</f>
        <v>#VALUE!</v>
      </c>
      <c r="X9" s="31" t="e">
        <f ca="1">+IF(IFTA_Quarterly!$I26&gt;0,IFTA_Quarterly!$I26*TEST!X$5/100*X$3,0)</f>
        <v>#VALUE!</v>
      </c>
      <c r="Y9" s="31" t="e">
        <f ca="1">+IF(IFTA_Quarterly!$I26&gt;0,IFTA_Quarterly!$I26*TEST!Y$5/100*Y$3,0)</f>
        <v>#VALUE!</v>
      </c>
      <c r="Z9" s="31" t="e">
        <f ca="1">+IF(IFTA_Quarterly!$I26&gt;0,IFTA_Quarterly!$I26*TEST!Z$5/100*Z$3,0)</f>
        <v>#VALUE!</v>
      </c>
      <c r="AA9" s="2" t="e">
        <f ca="1">+IF(IFTA_Quarterly!$I26&gt;0,IFTA_Quarterly!$I26*TEST!AA$5/100*AA$3,0)</f>
        <v>#VALUE!</v>
      </c>
      <c r="AB9" s="2" t="e">
        <f ca="1">+IF(IFTA_Quarterly!$I26&gt;0,IFTA_Quarterly!$I26*TEST!AB$5/100*AB$3,0)</f>
        <v>#VALUE!</v>
      </c>
      <c r="AC9" s="2" t="e">
        <f ca="1">+IF(IFTA_Quarterly!$I26&gt;0,IFTA_Quarterly!$I26*TEST!AC$5/100*AC$3,0)</f>
        <v>#VALUE!</v>
      </c>
      <c r="AD9" s="2" t="e">
        <f ca="1">+IF(IFTA_Quarterly!$I26&gt;0,IFTA_Quarterly!$I26*TEST!AD$5/100*AD$3,0)</f>
        <v>#VALUE!</v>
      </c>
      <c r="AE9" s="2"/>
      <c r="AF9" s="2"/>
      <c r="AG9" s="2"/>
      <c r="AH9" s="2"/>
      <c r="AI9" s="2"/>
      <c r="AJ9" s="2"/>
      <c r="AK9" s="2"/>
      <c r="AL9" s="2"/>
      <c r="AM9" s="2"/>
      <c r="AN9" s="2"/>
      <c r="AO9" s="2"/>
      <c r="AP9" s="2"/>
      <c r="AQ9" s="2"/>
      <c r="AR9" s="2"/>
      <c r="AS9" s="2"/>
      <c r="AT9" s="2"/>
      <c r="AU9" s="2"/>
      <c r="AV9" s="2"/>
      <c r="AW9" s="2"/>
      <c r="AX9" s="2"/>
      <c r="AY9" s="2"/>
      <c r="AZ9" s="2"/>
      <c r="BA9" s="2"/>
    </row>
    <row r="10" spans="1:53" x14ac:dyDescent="0.25">
      <c r="A10" s="2" t="s">
        <v>162</v>
      </c>
      <c r="B10" s="2"/>
      <c r="C10" s="2" t="e">
        <f ca="1">+IF(IFTA_Quarterly!$I28&gt;0,IFTA_Quarterly!$I28*TEST!C$5/100*C$3,0)</f>
        <v>#VALUE!</v>
      </c>
      <c r="D10" s="2" t="e">
        <f ca="1">+IF(IFTA_Quarterly!$I28&gt;0,IFTA_Quarterly!$I28*TEST!D$5/100*D$3,0)</f>
        <v>#VALUE!</v>
      </c>
      <c r="E10" s="2" t="e">
        <f ca="1">+IF(IFTA_Quarterly!$I28&gt;0,IFTA_Quarterly!$I28*TEST!E$5/100*E$3,0)</f>
        <v>#VALUE!</v>
      </c>
      <c r="F10" s="2" t="e">
        <f ca="1">+IF(IFTA_Quarterly!$I28&gt;0,IFTA_Quarterly!$I28*TEST!F$5/100*F$3,0)</f>
        <v>#VALUE!</v>
      </c>
      <c r="G10" s="2" t="e">
        <f ca="1">+IF(IFTA_Quarterly!$I28&gt;0,IFTA_Quarterly!$I28*TEST!G$5/100*G$3,0)</f>
        <v>#VALUE!</v>
      </c>
      <c r="H10" s="2" t="e">
        <f ca="1">+IF(IFTA_Quarterly!$I28&gt;0,IFTA_Quarterly!$I28*TEST!H$5/100*H$3,0)</f>
        <v>#VALUE!</v>
      </c>
      <c r="I10" s="2" t="e">
        <f ca="1">+IF(IFTA_Quarterly!$I28&gt;0,IFTA_Quarterly!$I28*TEST!I$5/100*I$3,0)</f>
        <v>#VALUE!</v>
      </c>
      <c r="J10" s="2" t="e">
        <f ca="1">+IF(IFTA_Quarterly!$I28&gt;0,IFTA_Quarterly!$I28*TEST!J$5/100*J$3,0)</f>
        <v>#VALUE!</v>
      </c>
      <c r="K10" s="2" t="e">
        <f ca="1">+IF(IFTA_Quarterly!$I28&gt;0,IFTA_Quarterly!$I28*TEST!K$5/100*K$3,0)</f>
        <v>#VALUE!</v>
      </c>
      <c r="L10" s="2" t="e">
        <f ca="1">+IF(IFTA_Quarterly!$I28&gt;0,IFTA_Quarterly!$I28*TEST!L$5/100*L$3,0)</f>
        <v>#VALUE!</v>
      </c>
      <c r="M10" s="2" t="e">
        <f ca="1">+IF(IFTA_Quarterly!$I28&gt;0,IFTA_Quarterly!$I28*TEST!M$5/100*M$3,0)</f>
        <v>#VALUE!</v>
      </c>
      <c r="N10" s="2" t="e">
        <f ca="1">+IF(IFTA_Quarterly!$I28&gt;0,IFTA_Quarterly!$I28*TEST!N$5/100*N$3,0)</f>
        <v>#VALUE!</v>
      </c>
      <c r="O10" s="2" t="e">
        <f ca="1">+IF(IFTA_Quarterly!$I28&gt;0,IFTA_Quarterly!$I28*TEST!O$5/100*O$3,0)</f>
        <v>#VALUE!</v>
      </c>
      <c r="P10" s="2" t="e">
        <f ca="1">+IF(IFTA_Quarterly!$I28&gt;0,IFTA_Quarterly!$I28*TEST!P$5/100*P$3,0)</f>
        <v>#VALUE!</v>
      </c>
      <c r="Q10" s="2" t="e">
        <f ca="1">+IF(IFTA_Quarterly!$I28&gt;0,IFTA_Quarterly!$I28*TEST!Q$5/100*Q$3,0)</f>
        <v>#VALUE!</v>
      </c>
      <c r="R10" s="2" t="e">
        <f ca="1">+IF(IFTA_Quarterly!$I28&gt;0,IFTA_Quarterly!$I28*TEST!R$5/100*R$3,0)</f>
        <v>#VALUE!</v>
      </c>
      <c r="S10" s="2" t="e">
        <f ca="1">+IF(IFTA_Quarterly!$I28&gt;0,IFTA_Quarterly!$I28*TEST!S$5/100*S$3,0)</f>
        <v>#VALUE!</v>
      </c>
      <c r="T10" s="2" t="e">
        <f ca="1">+IF(IFTA_Quarterly!$I28&gt;0,IFTA_Quarterly!$I28*TEST!T$5/100*T$3,0)</f>
        <v>#VALUE!</v>
      </c>
      <c r="U10" s="2" t="e">
        <f ca="1">+IF(IFTA_Quarterly!$I28&gt;0,IFTA_Quarterly!$I28*TEST!U$5/100*U$3,0)</f>
        <v>#VALUE!</v>
      </c>
      <c r="V10" s="2" t="e">
        <f ca="1">+IF(IFTA_Quarterly!$I28&gt;0,IFTA_Quarterly!$I28*TEST!V$5/100*V$3,0)</f>
        <v>#VALUE!</v>
      </c>
      <c r="W10" s="2" t="e">
        <f ca="1">+IF(IFTA_Quarterly!$I28&gt;0,IFTA_Quarterly!$I28*TEST!W$5/100*W$3,0)</f>
        <v>#VALUE!</v>
      </c>
      <c r="X10" s="2" t="e">
        <f ca="1">+IF(IFTA_Quarterly!$I28&gt;0,IFTA_Quarterly!$I28*TEST!X$5/100*X$3,0)</f>
        <v>#VALUE!</v>
      </c>
      <c r="Y10" s="2" t="e">
        <f ca="1">+IF(IFTA_Quarterly!$I28&gt;0,IFTA_Quarterly!$I28*TEST!Y$5/100*Y$3,0)</f>
        <v>#VALUE!</v>
      </c>
      <c r="Z10" s="2" t="e">
        <f ca="1">+IF(IFTA_Quarterly!$I28&gt;0,IFTA_Quarterly!$I28*TEST!Z$5/100*Z$3,0)</f>
        <v>#VALUE!</v>
      </c>
      <c r="AA10" s="31" t="e">
        <f ca="1">+IF(IFTA_Quarterly!$I27&gt;0,IFTA_Quarterly!$I27*TEST!AA$5/100*AA$3,0)</f>
        <v>#VALUE!</v>
      </c>
      <c r="AB10" s="31" t="e">
        <f ca="1">+IF(IFTA_Quarterly!$I27&gt;0,IFTA_Quarterly!$I27*TEST!AB$5/100*AB$3,0)</f>
        <v>#VALUE!</v>
      </c>
      <c r="AC10" s="31" t="e">
        <f ca="1">+IF(IFTA_Quarterly!$I27&gt;0,IFTA_Quarterly!$I27*TEST!AC$5/100*AC$3,0)</f>
        <v>#VALUE!</v>
      </c>
      <c r="AD10" s="31" t="e">
        <f ca="1">+IF(IFTA_Quarterly!$I27&gt;0,IFTA_Quarterly!$I27*TEST!AD$5/100*AD$3,0)</f>
        <v>#VALUE!</v>
      </c>
      <c r="AE10" s="2"/>
      <c r="AF10" s="2"/>
      <c r="AG10" s="2"/>
      <c r="AH10" s="2"/>
      <c r="AI10" s="2"/>
      <c r="AJ10" s="2"/>
      <c r="AK10" s="2"/>
      <c r="AL10" s="2"/>
      <c r="AM10" s="2"/>
      <c r="AN10" s="2"/>
      <c r="AO10" s="2"/>
      <c r="AP10" s="2"/>
      <c r="AQ10" s="2"/>
      <c r="AR10" s="2"/>
      <c r="AS10" s="2"/>
      <c r="AT10" s="2"/>
      <c r="AU10" s="2"/>
      <c r="AV10" s="2"/>
      <c r="AW10" s="2"/>
      <c r="AX10" s="2"/>
      <c r="AY10" s="2"/>
      <c r="AZ10" s="2"/>
      <c r="BA10" s="2"/>
    </row>
    <row r="11" spans="1:53" x14ac:dyDescent="0.25">
      <c r="A11" s="2" t="s">
        <v>15</v>
      </c>
      <c r="B11" s="2" t="str">
        <f ca="1">+IF(ISNUMBER(SUM(C11:BA11))=TRUE,SUM(C11:BA11),"")</f>
        <v/>
      </c>
      <c r="C11" s="2" t="e">
        <f ca="1">+IF(IFTA_Quarterly!$I28&gt;0,IFTA_Quarterly!$I28*TEST!C$5/100*C$3,0)</f>
        <v>#VALUE!</v>
      </c>
      <c r="D11" s="31" t="e">
        <f ca="1">+IF(IFTA_Quarterly!$I28&gt;0,IFTA_Quarterly!$I28*TEST!D$5/100*D$3,0)</f>
        <v>#VALUE!</v>
      </c>
      <c r="E11" s="31" t="e">
        <f ca="1">+IF(IFTA_Quarterly!$I28&gt;0,IFTA_Quarterly!$I28*TEST!E$5/100*E$3,0)</f>
        <v>#VALUE!</v>
      </c>
      <c r="F11" s="31" t="e">
        <f ca="1">+IF(IFTA_Quarterly!$I28&gt;0,IFTA_Quarterly!$I28*TEST!F$5/100*F$3,0)</f>
        <v>#VALUE!</v>
      </c>
      <c r="G11" s="31" t="e">
        <f ca="1">+IF(IFTA_Quarterly!$I28&gt;0,IFTA_Quarterly!$I28*TEST!G$5/100*G$3,0)</f>
        <v>#VALUE!</v>
      </c>
      <c r="H11" s="31" t="e">
        <f ca="1">+IF(IFTA_Quarterly!$I28&gt;0,IFTA_Quarterly!$I28*TEST!H$5/100*H$3,0)</f>
        <v>#VALUE!</v>
      </c>
      <c r="I11" s="31" t="e">
        <f ca="1">+IF(IFTA_Quarterly!$I28&gt;0,IFTA_Quarterly!$I28*TEST!I$5/100*I$3,0)</f>
        <v>#VALUE!</v>
      </c>
      <c r="J11" s="31" t="e">
        <f ca="1">+IF(IFTA_Quarterly!$I28&gt;0,IFTA_Quarterly!$I28*TEST!J$5/100*J$3,0)</f>
        <v>#VALUE!</v>
      </c>
      <c r="K11" s="31" t="e">
        <f ca="1">+IF(IFTA_Quarterly!$I28&gt;0,IFTA_Quarterly!$I28*TEST!K$5/100*K$3,0)</f>
        <v>#VALUE!</v>
      </c>
      <c r="L11" s="31" t="e">
        <f ca="1">+IF(IFTA_Quarterly!$I28&gt;0,IFTA_Quarterly!$I28*TEST!L$5/100*L$3,0)</f>
        <v>#VALUE!</v>
      </c>
      <c r="M11" s="31" t="e">
        <f ca="1">+IF(IFTA_Quarterly!$I28&gt;0,IFTA_Quarterly!$I28*TEST!M$5/100*M$3,0)</f>
        <v>#VALUE!</v>
      </c>
      <c r="N11" s="31" t="e">
        <f ca="1">+IF(IFTA_Quarterly!$I28&gt;0,IFTA_Quarterly!$I28*TEST!N$5/100*N$3,0)</f>
        <v>#VALUE!</v>
      </c>
      <c r="O11" s="31" t="e">
        <f ca="1">+IF(IFTA_Quarterly!$I28&gt;0,IFTA_Quarterly!$I28*TEST!O$5/100*O$3,0)</f>
        <v>#VALUE!</v>
      </c>
      <c r="P11" s="31" t="e">
        <f ca="1">+IF(IFTA_Quarterly!$I28&gt;0,IFTA_Quarterly!$I28*TEST!P$5/100*P$3,0)</f>
        <v>#VALUE!</v>
      </c>
      <c r="Q11" s="31" t="e">
        <f ca="1">+IF(IFTA_Quarterly!$I28&gt;0,IFTA_Quarterly!$I28*TEST!Q$5/100*Q$3,0)</f>
        <v>#VALUE!</v>
      </c>
      <c r="R11" s="31" t="e">
        <f ca="1">+IF(IFTA_Quarterly!$I28&gt;0,IFTA_Quarterly!$I28*TEST!R$5/100*R$3,0)</f>
        <v>#VALUE!</v>
      </c>
      <c r="S11" s="31" t="e">
        <f ca="1">+IF(IFTA_Quarterly!$I28&gt;0,IFTA_Quarterly!$I28*TEST!S$5/100*S$3,0)</f>
        <v>#VALUE!</v>
      </c>
      <c r="T11" s="31" t="e">
        <f ca="1">+IF(IFTA_Quarterly!$I28&gt;0,IFTA_Quarterly!$I28*TEST!T$5/100*T$3,0)</f>
        <v>#VALUE!</v>
      </c>
      <c r="U11" s="31" t="e">
        <f ca="1">+IF(IFTA_Quarterly!$I28&gt;0,IFTA_Quarterly!$I28*TEST!U$5/100*U$3,0)</f>
        <v>#VALUE!</v>
      </c>
      <c r="V11" s="31" t="e">
        <f ca="1">+IF(IFTA_Quarterly!$I28&gt;0,IFTA_Quarterly!$I28*TEST!V$5/100*V$3,0)</f>
        <v>#VALUE!</v>
      </c>
      <c r="W11" s="31" t="e">
        <f ca="1">+IF(IFTA_Quarterly!$I28&gt;0,IFTA_Quarterly!$I28*TEST!W$5/100*W$3,0)</f>
        <v>#VALUE!</v>
      </c>
      <c r="X11" s="31" t="e">
        <f ca="1">+IF(IFTA_Quarterly!$I28&gt;0,IFTA_Quarterly!$I28*TEST!X$5/100*X$3,0)</f>
        <v>#VALUE!</v>
      </c>
      <c r="Y11" s="31" t="e">
        <f ca="1">+IF(IFTA_Quarterly!$I28&gt;0,IFTA_Quarterly!$I28*TEST!Y$5/100*Y$3,0)</f>
        <v>#VALUE!</v>
      </c>
      <c r="Z11" s="31" t="e">
        <f ca="1">+IF(IFTA_Quarterly!$I28&gt;0,IFTA_Quarterly!$I28*TEST!Z$5/100*Z$3,0)</f>
        <v>#VALUE!</v>
      </c>
      <c r="AA11" s="2" t="e">
        <f ca="1">+IF(IFTA_Quarterly!$I29&gt;0,IFTA_Quarterly!$I29*TEST!AA$5/100*AA$3,0)</f>
        <v>#VALUE!</v>
      </c>
      <c r="AB11" s="2" t="e">
        <f ca="1">+IF(IFTA_Quarterly!$I29&gt;0,IFTA_Quarterly!$I29*TEST!AB$5/100*AB$3,0)</f>
        <v>#VALUE!</v>
      </c>
      <c r="AC11" s="2" t="e">
        <f ca="1">+IF(IFTA_Quarterly!$I29&gt;0,IFTA_Quarterly!$I29*TEST!AC$5/100*AC$3,0)</f>
        <v>#VALUE!</v>
      </c>
      <c r="AD11" s="2" t="e">
        <f ca="1">+IF(IFTA_Quarterly!$I29&gt;0,IFTA_Quarterly!$I29*TEST!AD$5/100*AD$3,0)</f>
        <v>#VALUE!</v>
      </c>
      <c r="AE11" s="2"/>
      <c r="AF11" s="2"/>
      <c r="AG11" s="2"/>
      <c r="AH11" s="2"/>
      <c r="AI11" s="2"/>
      <c r="AJ11" s="2"/>
      <c r="AK11" s="2"/>
      <c r="AL11" s="2"/>
      <c r="AM11" s="2"/>
      <c r="AN11" s="2"/>
      <c r="AO11" s="2"/>
      <c r="AP11" s="2"/>
      <c r="AQ11" s="2"/>
      <c r="AR11" s="2"/>
      <c r="AS11" s="2"/>
      <c r="AT11" s="2"/>
      <c r="AU11" s="2"/>
      <c r="AV11" s="2"/>
      <c r="AW11" s="2"/>
      <c r="AX11" s="2"/>
      <c r="AY11" s="2"/>
      <c r="AZ11" s="2"/>
      <c r="BA11" s="2"/>
    </row>
    <row r="12" spans="1:53" x14ac:dyDescent="0.25">
      <c r="A12" s="2" t="s">
        <v>18</v>
      </c>
      <c r="B12" s="2" t="str">
        <f ca="1">+IF(ISNUMBER(SUM(C12:BA12))=TRUE,SUM(C12:BA12),"")</f>
        <v/>
      </c>
      <c r="C12" s="2" t="e">
        <f ca="1">+IF(IFTA_Quarterly!$I29&gt;0,IFTA_Quarterly!$I29*TEST!C$5/100*C$3,0)</f>
        <v>#VALUE!</v>
      </c>
      <c r="D12" s="31" t="e">
        <f ca="1">+IF(IFTA_Quarterly!$I29&gt;0,IFTA_Quarterly!$I29*TEST!D$5/100*D$3,0)</f>
        <v>#VALUE!</v>
      </c>
      <c r="E12" s="31" t="e">
        <f ca="1">+IF(IFTA_Quarterly!$I29&gt;0,IFTA_Quarterly!$I29*TEST!E$5/100*E$3,0)</f>
        <v>#VALUE!</v>
      </c>
      <c r="F12" s="31" t="e">
        <f ca="1">+IF(IFTA_Quarterly!$I29&gt;0,IFTA_Quarterly!$I29*TEST!F$5/100*F$3,0)</f>
        <v>#VALUE!</v>
      </c>
      <c r="G12" s="31" t="e">
        <f ca="1">+IF(IFTA_Quarterly!$I29&gt;0,IFTA_Quarterly!$I29*TEST!G$5/100*G$3,0)</f>
        <v>#VALUE!</v>
      </c>
      <c r="H12" s="31" t="e">
        <f ca="1">+IF(IFTA_Quarterly!$I29&gt;0,IFTA_Quarterly!$I29*TEST!H$5/100*H$3,0)</f>
        <v>#VALUE!</v>
      </c>
      <c r="I12" s="31" t="e">
        <f ca="1">+IF(IFTA_Quarterly!$I29&gt;0,IFTA_Quarterly!$I29*TEST!I$5/100*I$3,0)</f>
        <v>#VALUE!</v>
      </c>
      <c r="J12" s="31" t="e">
        <f ca="1">+IF(IFTA_Quarterly!$I29&gt;0,IFTA_Quarterly!$I29*TEST!J$5/100*J$3,0)</f>
        <v>#VALUE!</v>
      </c>
      <c r="K12" s="31" t="e">
        <f ca="1">+IF(IFTA_Quarterly!$I29&gt;0,IFTA_Quarterly!$I29*TEST!K$5/100*K$3,0)</f>
        <v>#VALUE!</v>
      </c>
      <c r="L12" s="31" t="e">
        <f ca="1">+IF(IFTA_Quarterly!$I29&gt;0,IFTA_Quarterly!$I29*TEST!L$5/100*L$3,0)</f>
        <v>#VALUE!</v>
      </c>
      <c r="M12" s="31" t="e">
        <f ca="1">+IF(IFTA_Quarterly!$I29&gt;0,IFTA_Quarterly!$I29*TEST!M$5/100*M$3,0)</f>
        <v>#VALUE!</v>
      </c>
      <c r="N12" s="31" t="e">
        <f ca="1">+IF(IFTA_Quarterly!$I29&gt;0,IFTA_Quarterly!$I29*TEST!N$5/100*N$3,0)</f>
        <v>#VALUE!</v>
      </c>
      <c r="O12" s="31" t="e">
        <f ca="1">+IF(IFTA_Quarterly!$I29&gt;0,IFTA_Quarterly!$I29*TEST!O$5/100*O$3,0)</f>
        <v>#VALUE!</v>
      </c>
      <c r="P12" s="31" t="e">
        <f ca="1">+IF(IFTA_Quarterly!$I29&gt;0,IFTA_Quarterly!$I29*TEST!P$5/100*P$3,0)</f>
        <v>#VALUE!</v>
      </c>
      <c r="Q12" s="31" t="e">
        <f ca="1">+IF(IFTA_Quarterly!$I29&gt;0,IFTA_Quarterly!$I29*TEST!Q$5/100*Q$3,0)</f>
        <v>#VALUE!</v>
      </c>
      <c r="R12" s="31" t="e">
        <f ca="1">+IF(IFTA_Quarterly!$I29&gt;0,IFTA_Quarterly!$I29*TEST!R$5/100*R$3,0)</f>
        <v>#VALUE!</v>
      </c>
      <c r="S12" s="31" t="e">
        <f ca="1">+IF(IFTA_Quarterly!$I29&gt;0,IFTA_Quarterly!$I29*TEST!S$5/100*S$3,0)</f>
        <v>#VALUE!</v>
      </c>
      <c r="T12" s="31" t="e">
        <f ca="1">+IF(IFTA_Quarterly!$I29&gt;0,IFTA_Quarterly!$I29*TEST!T$5/100*T$3,0)</f>
        <v>#VALUE!</v>
      </c>
      <c r="U12" s="31" t="e">
        <f ca="1">+IF(IFTA_Quarterly!$I29&gt;0,IFTA_Quarterly!$I29*TEST!U$5/100*U$3,0)</f>
        <v>#VALUE!</v>
      </c>
      <c r="V12" s="31" t="e">
        <f ca="1">+IF(IFTA_Quarterly!$I29&gt;0,IFTA_Quarterly!$I29*TEST!V$5/100*V$3,0)</f>
        <v>#VALUE!</v>
      </c>
      <c r="W12" s="31" t="e">
        <f ca="1">+IF(IFTA_Quarterly!$I29&gt;0,IFTA_Quarterly!$I29*TEST!W$5/100*W$3,0)</f>
        <v>#VALUE!</v>
      </c>
      <c r="X12" s="31" t="e">
        <f ca="1">+IF(IFTA_Quarterly!$I29&gt;0,IFTA_Quarterly!$I29*TEST!X$5/100*X$3,0)</f>
        <v>#VALUE!</v>
      </c>
      <c r="Y12" s="31" t="e">
        <f ca="1">+IF(IFTA_Quarterly!$I29&gt;0,IFTA_Quarterly!$I29*TEST!Y$5/100*Y$3,0)</f>
        <v>#VALUE!</v>
      </c>
      <c r="Z12" s="31" t="e">
        <f ca="1">+IF(IFTA_Quarterly!$I29&gt;0,IFTA_Quarterly!$I29*TEST!Z$5/100*Z$3,0)</f>
        <v>#VALUE!</v>
      </c>
      <c r="AA12" s="31" t="e">
        <f ca="1">+IF(IFTA_Quarterly!$I29&gt;0,IFTA_Quarterly!$I29*TEST!AA$5/100*AA$3,0)</f>
        <v>#VALUE!</v>
      </c>
      <c r="AB12" s="31" t="e">
        <f ca="1">+IF(IFTA_Quarterly!$I29&gt;0,IFTA_Quarterly!$I29*TEST!AB$5/100*AB$3,0)</f>
        <v>#VALUE!</v>
      </c>
      <c r="AC12" s="31" t="e">
        <f ca="1">+IF(IFTA_Quarterly!$I29&gt;0,IFTA_Quarterly!$I29*TEST!AC$5/100*AC$3,0)</f>
        <v>#VALUE!</v>
      </c>
      <c r="AD12" s="31" t="e">
        <f ca="1">+IF(IFTA_Quarterly!$I29&gt;0,IFTA_Quarterly!$I29*TEST!AD$5/100*AD$3,0)</f>
        <v>#VALUE!</v>
      </c>
      <c r="AE12" s="2"/>
      <c r="AF12" s="2"/>
      <c r="AG12" s="2"/>
      <c r="AH12" s="2"/>
      <c r="AI12" s="2"/>
      <c r="AJ12" s="2"/>
      <c r="AK12" s="2"/>
      <c r="AL12" s="2"/>
      <c r="AM12" s="2"/>
      <c r="AN12" s="2"/>
      <c r="AO12" s="2"/>
      <c r="AP12" s="2"/>
      <c r="AQ12" s="2"/>
      <c r="AR12" s="2"/>
      <c r="AS12" s="2"/>
      <c r="AT12" s="2"/>
      <c r="AU12" s="2"/>
      <c r="AV12" s="2"/>
      <c r="AW12" s="2"/>
      <c r="AX12" s="2"/>
      <c r="AY12" s="2"/>
      <c r="AZ12" s="2"/>
      <c r="BA12" s="2"/>
    </row>
    <row r="13" spans="1:53" x14ac:dyDescent="0.25">
      <c r="A13" s="2" t="s">
        <v>16</v>
      </c>
      <c r="B13" s="2" t="str">
        <f t="shared" ref="B13:B73" ca="1" si="3">+IF(ISNUMBER(SUM(C13:BA13))=TRUE,SUM(C13:BA13),"")</f>
        <v/>
      </c>
      <c r="C13" s="2" t="e">
        <f ca="1">+IF(IFTA_Quarterly!$I30&gt;0,IFTA_Quarterly!$I30*TEST!C$5/100*C$3,0)</f>
        <v>#VALUE!</v>
      </c>
      <c r="D13" s="31" t="e">
        <f ca="1">+IF(IFTA_Quarterly!$I30&gt;0,IFTA_Quarterly!$I30*TEST!D$5/100*D$3,0)</f>
        <v>#VALUE!</v>
      </c>
      <c r="E13" s="31" t="e">
        <f ca="1">+IF(IFTA_Quarterly!$I30&gt;0,IFTA_Quarterly!$I30*TEST!E$5/100*E$3,0)</f>
        <v>#VALUE!</v>
      </c>
      <c r="F13" s="31" t="e">
        <f ca="1">+IF(IFTA_Quarterly!$I30&gt;0,IFTA_Quarterly!$I30*TEST!F$5/100*F$3,0)</f>
        <v>#VALUE!</v>
      </c>
      <c r="G13" s="31" t="e">
        <f ca="1">+IF(IFTA_Quarterly!$I30&gt;0,IFTA_Quarterly!$I30*TEST!G$5/100*G$3,0)</f>
        <v>#VALUE!</v>
      </c>
      <c r="H13" s="31" t="e">
        <f ca="1">+IF(IFTA_Quarterly!$I30&gt;0,IFTA_Quarterly!$I30*TEST!H$5/100*H$3,0)</f>
        <v>#VALUE!</v>
      </c>
      <c r="I13" s="31" t="e">
        <f ca="1">+IF(IFTA_Quarterly!$I30&gt;0,IFTA_Quarterly!$I30*TEST!I$5/100*I$3,0)</f>
        <v>#VALUE!</v>
      </c>
      <c r="J13" s="31" t="e">
        <f ca="1">+IF(IFTA_Quarterly!$I30&gt;0,IFTA_Quarterly!$I30*TEST!J$5/100*J$3,0)</f>
        <v>#VALUE!</v>
      </c>
      <c r="K13" s="31" t="e">
        <f ca="1">+IF(IFTA_Quarterly!$I30&gt;0,IFTA_Quarterly!$I30*TEST!K$5/100*K$3,0)</f>
        <v>#VALUE!</v>
      </c>
      <c r="L13" s="31" t="e">
        <f ca="1">+IF(IFTA_Quarterly!$I30&gt;0,IFTA_Quarterly!$I30*TEST!L$5/100*L$3,0)</f>
        <v>#VALUE!</v>
      </c>
      <c r="M13" s="31" t="e">
        <f ca="1">+IF(IFTA_Quarterly!$I30&gt;0,IFTA_Quarterly!$I30*TEST!M$5/100*M$3,0)</f>
        <v>#VALUE!</v>
      </c>
      <c r="N13" s="31" t="e">
        <f ca="1">+IF(IFTA_Quarterly!$I30&gt;0,IFTA_Quarterly!$I30*TEST!N$5/100*N$3,0)</f>
        <v>#VALUE!</v>
      </c>
      <c r="O13" s="31" t="e">
        <f ca="1">+IF(IFTA_Quarterly!$I30&gt;0,IFTA_Quarterly!$I30*TEST!O$5/100*O$3,0)</f>
        <v>#VALUE!</v>
      </c>
      <c r="P13" s="31" t="e">
        <f ca="1">+IF(IFTA_Quarterly!$I30&gt;0,IFTA_Quarterly!$I30*TEST!P$5/100*P$3,0)</f>
        <v>#VALUE!</v>
      </c>
      <c r="Q13" s="31" t="e">
        <f ca="1">+IF(IFTA_Quarterly!$I30&gt;0,IFTA_Quarterly!$I30*TEST!Q$5/100*Q$3,0)</f>
        <v>#VALUE!</v>
      </c>
      <c r="R13" s="31" t="e">
        <f ca="1">+IF(IFTA_Quarterly!$I30&gt;0,IFTA_Quarterly!$I30*TEST!R$5/100*R$3,0)</f>
        <v>#VALUE!</v>
      </c>
      <c r="S13" s="31" t="e">
        <f ca="1">+IF(IFTA_Quarterly!$I30&gt;0,IFTA_Quarterly!$I30*TEST!S$5/100*S$3,0)</f>
        <v>#VALUE!</v>
      </c>
      <c r="T13" s="31" t="e">
        <f ca="1">+IF(IFTA_Quarterly!$I30&gt;0,IFTA_Quarterly!$I30*TEST!T$5/100*T$3,0)</f>
        <v>#VALUE!</v>
      </c>
      <c r="U13" s="31" t="e">
        <f ca="1">+IF(IFTA_Quarterly!$I30&gt;0,IFTA_Quarterly!$I30*TEST!U$5/100*U$3,0)</f>
        <v>#VALUE!</v>
      </c>
      <c r="V13" s="31" t="e">
        <f ca="1">+IF(IFTA_Quarterly!$I30&gt;0,IFTA_Quarterly!$I30*TEST!V$5/100*V$3,0)</f>
        <v>#VALUE!</v>
      </c>
      <c r="W13" s="31" t="e">
        <f ca="1">+IF(IFTA_Quarterly!$I30&gt;0,IFTA_Quarterly!$I30*TEST!W$5/100*W$3,0)</f>
        <v>#VALUE!</v>
      </c>
      <c r="X13" s="31" t="e">
        <f ca="1">+IF(IFTA_Quarterly!$I30&gt;0,IFTA_Quarterly!$I30*TEST!X$5/100*X$3,0)</f>
        <v>#VALUE!</v>
      </c>
      <c r="Y13" s="31" t="e">
        <f ca="1">+IF(IFTA_Quarterly!$I30&gt;0,IFTA_Quarterly!$I30*TEST!Y$5/100*Y$3,0)</f>
        <v>#VALUE!</v>
      </c>
      <c r="Z13" s="31" t="e">
        <f ca="1">+IF(IFTA_Quarterly!$I30&gt;0,IFTA_Quarterly!$I30*TEST!Z$5/100*Z$3,0)</f>
        <v>#VALUE!</v>
      </c>
      <c r="AA13" s="31" t="e">
        <f ca="1">+IF(IFTA_Quarterly!$I30&gt;0,IFTA_Quarterly!$I30*TEST!AA$5/100*AA$3,0)</f>
        <v>#VALUE!</v>
      </c>
      <c r="AB13" s="31" t="e">
        <f ca="1">+IF(IFTA_Quarterly!$I30&gt;0,IFTA_Quarterly!$I30*TEST!AB$5/100*AB$3,0)</f>
        <v>#VALUE!</v>
      </c>
      <c r="AC13" s="31" t="e">
        <f ca="1">+IF(IFTA_Quarterly!$I30&gt;0,IFTA_Quarterly!$I30*TEST!AC$5/100*AC$3,0)</f>
        <v>#VALUE!</v>
      </c>
      <c r="AD13" s="31" t="e">
        <f ca="1">+IF(IFTA_Quarterly!$I30&gt;0,IFTA_Quarterly!$I30*TEST!AD$5/100*AD$3,0)</f>
        <v>#VALUE!</v>
      </c>
      <c r="AE13" s="2"/>
      <c r="AF13" s="2"/>
      <c r="AG13" s="2"/>
      <c r="AH13" s="2"/>
      <c r="AI13" s="2"/>
      <c r="AJ13" s="2"/>
      <c r="AK13" s="2"/>
      <c r="AL13" s="2"/>
      <c r="AM13" s="2"/>
      <c r="AN13" s="2"/>
      <c r="AO13" s="2"/>
      <c r="AP13" s="2"/>
      <c r="AQ13" s="2"/>
      <c r="AR13" s="2"/>
      <c r="AS13" s="2"/>
      <c r="AT13" s="2"/>
      <c r="AU13" s="2"/>
      <c r="AV13" s="2"/>
      <c r="AW13" s="2"/>
      <c r="AX13" s="2"/>
      <c r="AY13" s="2"/>
      <c r="AZ13" s="2"/>
      <c r="BA13" s="2"/>
    </row>
    <row r="14" spans="1:53" x14ac:dyDescent="0.25">
      <c r="A14" s="2" t="s">
        <v>17</v>
      </c>
      <c r="B14" s="2" t="str">
        <f t="shared" ca="1" si="3"/>
        <v/>
      </c>
      <c r="C14" s="2" t="e">
        <f ca="1">+IF(IFTA_Quarterly!$I31&gt;0,IFTA_Quarterly!$I31*TEST!C$5/100*C$3,0)</f>
        <v>#VALUE!</v>
      </c>
      <c r="D14" s="31" t="e">
        <f ca="1">+IF(IFTA_Quarterly!$I31&gt;0,IFTA_Quarterly!$I31*TEST!D$5/100*D$3,0)</f>
        <v>#VALUE!</v>
      </c>
      <c r="E14" s="31" t="e">
        <f ca="1">+IF(IFTA_Quarterly!$I31&gt;0,IFTA_Quarterly!$I31*TEST!E$5/100*E$3,0)</f>
        <v>#VALUE!</v>
      </c>
      <c r="F14" s="31" t="e">
        <f ca="1">+IF(IFTA_Quarterly!$I31&gt;0,IFTA_Quarterly!$I31*TEST!F$5/100*F$3,0)</f>
        <v>#VALUE!</v>
      </c>
      <c r="G14" s="31" t="e">
        <f ca="1">+IF(IFTA_Quarterly!$I31&gt;0,IFTA_Quarterly!$I31*TEST!G$5/100*G$3,0)</f>
        <v>#VALUE!</v>
      </c>
      <c r="H14" s="31" t="e">
        <f ca="1">+IF(IFTA_Quarterly!$I31&gt;0,IFTA_Quarterly!$I31*TEST!H$5/100*H$3,0)</f>
        <v>#VALUE!</v>
      </c>
      <c r="I14" s="31" t="e">
        <f ca="1">+IF(IFTA_Quarterly!$I31&gt;0,IFTA_Quarterly!$I31*TEST!I$5/100*I$3,0)</f>
        <v>#VALUE!</v>
      </c>
      <c r="J14" s="31" t="e">
        <f ca="1">+IF(IFTA_Quarterly!$I31&gt;0,IFTA_Quarterly!$I31*TEST!J$5/100*J$3,0)</f>
        <v>#VALUE!</v>
      </c>
      <c r="K14" s="31" t="e">
        <f ca="1">+IF(IFTA_Quarterly!$I31&gt;0,IFTA_Quarterly!$I31*TEST!K$5/100*K$3,0)</f>
        <v>#VALUE!</v>
      </c>
      <c r="L14" s="31" t="e">
        <f ca="1">+IF(IFTA_Quarterly!$I31&gt;0,IFTA_Quarterly!$I31*TEST!L$5/100*L$3,0)</f>
        <v>#VALUE!</v>
      </c>
      <c r="M14" s="31" t="e">
        <f ca="1">+IF(IFTA_Quarterly!$I31&gt;0,IFTA_Quarterly!$I31*TEST!M$5/100*M$3,0)</f>
        <v>#VALUE!</v>
      </c>
      <c r="N14" s="31" t="e">
        <f ca="1">+IF(IFTA_Quarterly!$I31&gt;0,IFTA_Quarterly!$I31*TEST!N$5/100*N$3,0)</f>
        <v>#VALUE!</v>
      </c>
      <c r="O14" s="31" t="e">
        <f ca="1">+IF(IFTA_Quarterly!$I31&gt;0,IFTA_Quarterly!$I31*TEST!O$5/100*O$3,0)</f>
        <v>#VALUE!</v>
      </c>
      <c r="P14" s="31" t="e">
        <f ca="1">+IF(IFTA_Quarterly!$I31&gt;0,IFTA_Quarterly!$I31*TEST!P$5/100*P$3,0)</f>
        <v>#VALUE!</v>
      </c>
      <c r="Q14" s="31" t="e">
        <f ca="1">+IF(IFTA_Quarterly!$I31&gt;0,IFTA_Quarterly!$I31*TEST!Q$5/100*Q$3,0)</f>
        <v>#VALUE!</v>
      </c>
      <c r="R14" s="31" t="e">
        <f ca="1">+IF(IFTA_Quarterly!$I31&gt;0,IFTA_Quarterly!$I31*TEST!R$5/100*R$3,0)</f>
        <v>#VALUE!</v>
      </c>
      <c r="S14" s="31" t="e">
        <f ca="1">+IF(IFTA_Quarterly!$I31&gt;0,IFTA_Quarterly!$I31*TEST!S$5/100*S$3,0)</f>
        <v>#VALUE!</v>
      </c>
      <c r="T14" s="31" t="e">
        <f ca="1">+IF(IFTA_Quarterly!$I31&gt;0,IFTA_Quarterly!$I31*TEST!T$5/100*T$3,0)</f>
        <v>#VALUE!</v>
      </c>
      <c r="U14" s="31" t="e">
        <f ca="1">+IF(IFTA_Quarterly!$I31&gt;0,IFTA_Quarterly!$I31*TEST!U$5/100*U$3,0)</f>
        <v>#VALUE!</v>
      </c>
      <c r="V14" s="31" t="e">
        <f ca="1">+IF(IFTA_Quarterly!$I31&gt;0,IFTA_Quarterly!$I31*TEST!V$5/100*V$3,0)</f>
        <v>#VALUE!</v>
      </c>
      <c r="W14" s="31" t="e">
        <f ca="1">+IF(IFTA_Quarterly!$I31&gt;0,IFTA_Quarterly!$I31*TEST!W$5/100*W$3,0)</f>
        <v>#VALUE!</v>
      </c>
      <c r="X14" s="31" t="e">
        <f ca="1">+IF(IFTA_Quarterly!$I31&gt;0,IFTA_Quarterly!$I31*TEST!X$5/100*X$3,0)</f>
        <v>#VALUE!</v>
      </c>
      <c r="Y14" s="31" t="e">
        <f ca="1">+IF(IFTA_Quarterly!$I31&gt;0,IFTA_Quarterly!$I31*TEST!Y$5/100*Y$3,0)</f>
        <v>#VALUE!</v>
      </c>
      <c r="Z14" s="31" t="e">
        <f ca="1">+IF(IFTA_Quarterly!$I31&gt;0,IFTA_Quarterly!$I31*TEST!Z$5/100*Z$3,0)</f>
        <v>#VALUE!</v>
      </c>
      <c r="AA14" s="31" t="e">
        <f ca="1">+IF(IFTA_Quarterly!$I31&gt;0,IFTA_Quarterly!$I31*TEST!AA$5/100*AA$3,0)</f>
        <v>#VALUE!</v>
      </c>
      <c r="AB14" s="31" t="e">
        <f ca="1">+IF(IFTA_Quarterly!$I31&gt;0,IFTA_Quarterly!$I31*TEST!AB$5/100*AB$3,0)</f>
        <v>#VALUE!</v>
      </c>
      <c r="AC14" s="31" t="e">
        <f ca="1">+IF(IFTA_Quarterly!$I31&gt;0,IFTA_Quarterly!$I31*TEST!AC$5/100*AC$3,0)</f>
        <v>#VALUE!</v>
      </c>
      <c r="AD14" s="31" t="e">
        <f ca="1">+IF(IFTA_Quarterly!$I31&gt;0,IFTA_Quarterly!$I31*TEST!AD$5/100*AD$3,0)</f>
        <v>#VALUE!</v>
      </c>
      <c r="AE14" s="2"/>
      <c r="AF14" s="2"/>
      <c r="AG14" s="2"/>
      <c r="AH14" s="2"/>
      <c r="AI14" s="2"/>
      <c r="AJ14" s="2"/>
      <c r="AK14" s="2"/>
      <c r="AL14" s="2"/>
      <c r="AM14" s="2"/>
      <c r="AN14" s="2"/>
      <c r="AO14" s="2"/>
      <c r="AP14" s="2"/>
      <c r="AQ14" s="2"/>
      <c r="AR14" s="2"/>
      <c r="AS14" s="2"/>
      <c r="AT14" s="2"/>
      <c r="AU14" s="2"/>
      <c r="AV14" s="2"/>
      <c r="AW14" s="2"/>
      <c r="AX14" s="2"/>
      <c r="AY14" s="2"/>
      <c r="AZ14" s="2"/>
      <c r="BA14" s="2"/>
    </row>
    <row r="15" spans="1:53" x14ac:dyDescent="0.25">
      <c r="A15" s="2" t="s">
        <v>159</v>
      </c>
      <c r="B15" s="2" t="str">
        <f ca="1">+IF(ISNUMBER(SUM(C15:BA15))=TRUE,SUM(C15:BA15),"")</f>
        <v/>
      </c>
      <c r="C15" s="2" t="e">
        <f ca="1">+IF(IFTA_Quarterly!$I32&gt;0,IFTA_Quarterly!$I32*TEST!C$5/100*C$3,0)</f>
        <v>#VALUE!</v>
      </c>
      <c r="D15" s="31" t="e">
        <f ca="1">+IF(IFTA_Quarterly!$I32&gt;0,IFTA_Quarterly!$I32*TEST!D$5/100*D$3,0)</f>
        <v>#VALUE!</v>
      </c>
      <c r="E15" s="31" t="e">
        <f ca="1">+IF(IFTA_Quarterly!$I32&gt;0,IFTA_Quarterly!$I32*TEST!E$5/100*E$3,0)</f>
        <v>#VALUE!</v>
      </c>
      <c r="F15" s="31" t="e">
        <f ca="1">+IF(IFTA_Quarterly!$I32&gt;0,IFTA_Quarterly!$I32*TEST!F$5/100*F$3,0)</f>
        <v>#VALUE!</v>
      </c>
      <c r="G15" s="31" t="e">
        <f ca="1">+IF(IFTA_Quarterly!$I32&gt;0,IFTA_Quarterly!$I32*TEST!G$5/100*G$3,0)</f>
        <v>#VALUE!</v>
      </c>
      <c r="H15" s="31" t="e">
        <f ca="1">+IF(IFTA_Quarterly!$I32&gt;0,IFTA_Quarterly!$I32*TEST!H$5/100*H$3,0)</f>
        <v>#VALUE!</v>
      </c>
      <c r="I15" s="31" t="e">
        <f ca="1">+IF(IFTA_Quarterly!$I32&gt;0,IFTA_Quarterly!$I32*TEST!I$5/100*I$3,0)</f>
        <v>#VALUE!</v>
      </c>
      <c r="J15" s="31" t="e">
        <f ca="1">+IF(IFTA_Quarterly!$I32&gt;0,IFTA_Quarterly!$I32*TEST!J$5/100*J$3,0)</f>
        <v>#VALUE!</v>
      </c>
      <c r="K15" s="31" t="e">
        <f ca="1">+IF(IFTA_Quarterly!$I32&gt;0,IFTA_Quarterly!$I32*TEST!K$5/100*K$3,0)</f>
        <v>#VALUE!</v>
      </c>
      <c r="L15" s="31" t="e">
        <f ca="1">+IF(IFTA_Quarterly!$I32&gt;0,IFTA_Quarterly!$I32*TEST!L$5/100*L$3,0)</f>
        <v>#VALUE!</v>
      </c>
      <c r="M15" s="31" t="e">
        <f ca="1">+IF(IFTA_Quarterly!$I32&gt;0,IFTA_Quarterly!$I32*TEST!M$5/100*M$3,0)</f>
        <v>#VALUE!</v>
      </c>
      <c r="N15" s="31" t="e">
        <f ca="1">+IF(IFTA_Quarterly!$I32&gt;0,IFTA_Quarterly!$I32*TEST!N$5/100*N$3,0)</f>
        <v>#VALUE!</v>
      </c>
      <c r="O15" s="31" t="e">
        <f ca="1">+IF(IFTA_Quarterly!$I32&gt;0,IFTA_Quarterly!$I32*TEST!O$5/100*O$3,0)</f>
        <v>#VALUE!</v>
      </c>
      <c r="P15" s="31" t="e">
        <f ca="1">+IF(IFTA_Quarterly!$I32&gt;0,IFTA_Quarterly!$I32*TEST!P$5/100*P$3,0)</f>
        <v>#VALUE!</v>
      </c>
      <c r="Q15" s="31" t="e">
        <f ca="1">+IF(IFTA_Quarterly!$I32&gt;0,IFTA_Quarterly!$I32*TEST!Q$5/100*Q$3,0)</f>
        <v>#VALUE!</v>
      </c>
      <c r="R15" s="31" t="e">
        <f ca="1">+IF(IFTA_Quarterly!$I32&gt;0,IFTA_Quarterly!$I32*TEST!R$5/100*R$3,0)</f>
        <v>#VALUE!</v>
      </c>
      <c r="S15" s="31" t="e">
        <f ca="1">+IF(IFTA_Quarterly!$I32&gt;0,IFTA_Quarterly!$I32*TEST!S$5/100*S$3,0)</f>
        <v>#VALUE!</v>
      </c>
      <c r="T15" s="31" t="e">
        <f ca="1">+IF(IFTA_Quarterly!$I32&gt;0,IFTA_Quarterly!$I32*TEST!T$5/100*T$3,0)</f>
        <v>#VALUE!</v>
      </c>
      <c r="U15" s="31" t="e">
        <f ca="1">+IF(IFTA_Quarterly!$I32&gt;0,IFTA_Quarterly!$I32*TEST!U$5/100*U$3,0)</f>
        <v>#VALUE!</v>
      </c>
      <c r="V15" s="31" t="e">
        <f ca="1">+IF(IFTA_Quarterly!$I32&gt;0,IFTA_Quarterly!$I32*TEST!V$5/100*V$3,0)</f>
        <v>#VALUE!</v>
      </c>
      <c r="W15" s="31" t="e">
        <f ca="1">+IF(IFTA_Quarterly!$I32&gt;0,IFTA_Quarterly!$I32*TEST!W$5/100*W$3,0)</f>
        <v>#VALUE!</v>
      </c>
      <c r="X15" s="31" t="e">
        <f ca="1">+IF(IFTA_Quarterly!$I32&gt;0,IFTA_Quarterly!$I32*TEST!X$5/100*X$3,0)</f>
        <v>#VALUE!</v>
      </c>
      <c r="Y15" s="31" t="e">
        <f ca="1">+IF(IFTA_Quarterly!$I32&gt;0,IFTA_Quarterly!$I32*TEST!Y$5/100*Y$3,0)</f>
        <v>#VALUE!</v>
      </c>
      <c r="Z15" s="31" t="e">
        <f ca="1">+IF(IFTA_Quarterly!$I32&gt;0,IFTA_Quarterly!$I32*TEST!Z$5/100*Z$3,0)</f>
        <v>#VALUE!</v>
      </c>
      <c r="AA15" s="31" t="e">
        <f ca="1">+IF(IFTA_Quarterly!$I32&gt;0,IFTA_Quarterly!$I32*TEST!AA$5/100*AA$3,0)</f>
        <v>#VALUE!</v>
      </c>
      <c r="AB15" s="31" t="e">
        <f ca="1">+IF(IFTA_Quarterly!$I32&gt;0,IFTA_Quarterly!$I32*TEST!AB$5/100*AB$3,0)</f>
        <v>#VALUE!</v>
      </c>
      <c r="AC15" s="31" t="e">
        <f ca="1">+IF(IFTA_Quarterly!$I32&gt;0,IFTA_Quarterly!$I32*TEST!AC$5/100*AC$3,0)</f>
        <v>#VALUE!</v>
      </c>
      <c r="AD15" s="31" t="e">
        <f ca="1">+IF(IFTA_Quarterly!$I32&gt;0,IFTA_Quarterly!$I32*TEST!AD$5/100*AD$3,0)</f>
        <v>#VALUE!</v>
      </c>
      <c r="AE15" s="2"/>
      <c r="AF15" s="2"/>
      <c r="AG15" s="2"/>
      <c r="AH15" s="2"/>
      <c r="AI15" s="2"/>
      <c r="AJ15" s="2"/>
      <c r="AK15" s="2"/>
      <c r="AL15" s="2"/>
      <c r="AM15" s="2"/>
      <c r="AN15" s="2"/>
      <c r="AO15" s="2"/>
      <c r="AP15" s="2"/>
      <c r="AQ15" s="2"/>
      <c r="AR15" s="2"/>
      <c r="AS15" s="2"/>
      <c r="AT15" s="2"/>
      <c r="AU15" s="2"/>
      <c r="AV15" s="2"/>
      <c r="AW15" s="2"/>
      <c r="AX15" s="2"/>
      <c r="AY15" s="2"/>
      <c r="AZ15" s="2"/>
      <c r="BA15" s="2"/>
    </row>
    <row r="16" spans="1:53" x14ac:dyDescent="0.25">
      <c r="A16" s="2" t="s">
        <v>27</v>
      </c>
      <c r="B16" s="2" t="str">
        <f t="shared" ca="1" si="3"/>
        <v/>
      </c>
      <c r="C16" s="2" t="e">
        <f ca="1">+IF(IFTA_Quarterly!$I33&gt;0,IFTA_Quarterly!$I33*TEST!C$5/100*C$3,0)</f>
        <v>#VALUE!</v>
      </c>
      <c r="D16" s="31" t="e">
        <f ca="1">+IF(IFTA_Quarterly!$I33&gt;0,IFTA_Quarterly!$I33*TEST!D$5/100*D$3,0)</f>
        <v>#VALUE!</v>
      </c>
      <c r="E16" s="31" t="e">
        <f ca="1">+IF(IFTA_Quarterly!$I33&gt;0,IFTA_Quarterly!$I33*TEST!E$5/100*E$3,0)</f>
        <v>#VALUE!</v>
      </c>
      <c r="F16" s="31" t="e">
        <f ca="1">+IF(IFTA_Quarterly!$I33&gt;0,IFTA_Quarterly!$I33*TEST!F$5/100*F$3,0)</f>
        <v>#VALUE!</v>
      </c>
      <c r="G16" s="31" t="e">
        <f ca="1">+IF(IFTA_Quarterly!$I33&gt;0,IFTA_Quarterly!$I33*TEST!G$5/100*G$3,0)</f>
        <v>#VALUE!</v>
      </c>
      <c r="H16" s="31" t="e">
        <f ca="1">+IF(IFTA_Quarterly!$I33&gt;0,IFTA_Quarterly!$I33*TEST!H$5/100*H$3,0)</f>
        <v>#VALUE!</v>
      </c>
      <c r="I16" s="31" t="e">
        <f ca="1">+IF(IFTA_Quarterly!$I33&gt;0,IFTA_Quarterly!$I33*TEST!I$5/100*I$3,0)</f>
        <v>#VALUE!</v>
      </c>
      <c r="J16" s="31" t="e">
        <f ca="1">+IF(IFTA_Quarterly!$I33&gt;0,IFTA_Quarterly!$I33*TEST!J$5/100*J$3,0)</f>
        <v>#VALUE!</v>
      </c>
      <c r="K16" s="31" t="e">
        <f ca="1">+IF(IFTA_Quarterly!$I33&gt;0,IFTA_Quarterly!$I33*TEST!K$5/100*K$3,0)</f>
        <v>#VALUE!</v>
      </c>
      <c r="L16" s="31" t="e">
        <f ca="1">+IF(IFTA_Quarterly!$I33&gt;0,IFTA_Quarterly!$I33*TEST!L$5/100*L$3,0)</f>
        <v>#VALUE!</v>
      </c>
      <c r="M16" s="31" t="e">
        <f ca="1">+IF(IFTA_Quarterly!$I33&gt;0,IFTA_Quarterly!$I33*TEST!M$5/100*M$3,0)</f>
        <v>#VALUE!</v>
      </c>
      <c r="N16" s="31" t="e">
        <f ca="1">+IF(IFTA_Quarterly!$I33&gt;0,IFTA_Quarterly!$I33*TEST!N$5/100*N$3,0)</f>
        <v>#VALUE!</v>
      </c>
      <c r="O16" s="31" t="e">
        <f ca="1">+IF(IFTA_Quarterly!$I33&gt;0,IFTA_Quarterly!$I33*TEST!O$5/100*O$3,0)</f>
        <v>#VALUE!</v>
      </c>
      <c r="P16" s="31" t="e">
        <f ca="1">+IF(IFTA_Quarterly!$I33&gt;0,IFTA_Quarterly!$I33*TEST!P$5/100*P$3,0)</f>
        <v>#VALUE!</v>
      </c>
      <c r="Q16" s="31" t="e">
        <f ca="1">+IF(IFTA_Quarterly!$I33&gt;0,IFTA_Quarterly!$I33*TEST!Q$5/100*Q$3,0)</f>
        <v>#VALUE!</v>
      </c>
      <c r="R16" s="31" t="e">
        <f ca="1">+IF(IFTA_Quarterly!$I33&gt;0,IFTA_Quarterly!$I33*TEST!R$5/100*R$3,0)</f>
        <v>#VALUE!</v>
      </c>
      <c r="S16" s="31" t="e">
        <f ca="1">+IF(IFTA_Quarterly!$I33&gt;0,IFTA_Quarterly!$I33*TEST!S$5/100*S$3,0)</f>
        <v>#VALUE!</v>
      </c>
      <c r="T16" s="31" t="e">
        <f ca="1">+IF(IFTA_Quarterly!$I33&gt;0,IFTA_Quarterly!$I33*TEST!T$5/100*T$3,0)</f>
        <v>#VALUE!</v>
      </c>
      <c r="U16" s="31" t="e">
        <f ca="1">+IF(IFTA_Quarterly!$I33&gt;0,IFTA_Quarterly!$I33*TEST!U$5/100*U$3,0)</f>
        <v>#VALUE!</v>
      </c>
      <c r="V16" s="31" t="e">
        <f ca="1">+IF(IFTA_Quarterly!$I33&gt;0,IFTA_Quarterly!$I33*TEST!V$5/100*V$3,0)</f>
        <v>#VALUE!</v>
      </c>
      <c r="W16" s="31" t="e">
        <f ca="1">+IF(IFTA_Quarterly!$I33&gt;0,IFTA_Quarterly!$I33*TEST!W$5/100*W$3,0)</f>
        <v>#VALUE!</v>
      </c>
      <c r="X16" s="31" t="e">
        <f ca="1">+IF(IFTA_Quarterly!$I33&gt;0,IFTA_Quarterly!$I33*TEST!X$5/100*X$3,0)</f>
        <v>#VALUE!</v>
      </c>
      <c r="Y16" s="31" t="e">
        <f ca="1">+IF(IFTA_Quarterly!$I33&gt;0,IFTA_Quarterly!$I33*TEST!Y$5/100*Y$3,0)</f>
        <v>#VALUE!</v>
      </c>
      <c r="Z16" s="31" t="e">
        <f ca="1">+IF(IFTA_Quarterly!$I33&gt;0,IFTA_Quarterly!$I33*TEST!Z$5/100*Z$3,0)</f>
        <v>#VALUE!</v>
      </c>
      <c r="AA16" s="31" t="e">
        <f ca="1">+IF(IFTA_Quarterly!$I33&gt;0,IFTA_Quarterly!$I33*TEST!AA$5/100*AA$3,0)</f>
        <v>#VALUE!</v>
      </c>
      <c r="AB16" s="31" t="e">
        <f ca="1">+IF(IFTA_Quarterly!$I33&gt;0,IFTA_Quarterly!$I33*TEST!AB$5/100*AB$3,0)</f>
        <v>#VALUE!</v>
      </c>
      <c r="AC16" s="31" t="e">
        <f ca="1">+IF(IFTA_Quarterly!$I33&gt;0,IFTA_Quarterly!$I33*TEST!AC$5/100*AC$3,0)</f>
        <v>#VALUE!</v>
      </c>
      <c r="AD16" s="31" t="e">
        <f ca="1">+IF(IFTA_Quarterly!$I33&gt;0,IFTA_Quarterly!$I33*TEST!AD$5/100*AD$3,0)</f>
        <v>#VALUE!</v>
      </c>
      <c r="AE16" s="2"/>
      <c r="AF16" s="2"/>
      <c r="AG16" s="2"/>
      <c r="AH16" s="2"/>
      <c r="AI16" s="2"/>
      <c r="AJ16" s="2"/>
      <c r="AK16" s="2"/>
      <c r="AL16" s="2"/>
      <c r="AM16" s="2"/>
      <c r="AN16" s="2"/>
      <c r="AO16" s="2"/>
      <c r="AP16" s="2"/>
      <c r="AQ16" s="2"/>
      <c r="AR16" s="2"/>
      <c r="AS16" s="2"/>
      <c r="AT16" s="2"/>
      <c r="AU16" s="2"/>
      <c r="AV16" s="2"/>
      <c r="AW16" s="2"/>
      <c r="AX16" s="2"/>
      <c r="AY16" s="2"/>
      <c r="AZ16" s="2"/>
      <c r="BA16" s="2"/>
    </row>
    <row r="17" spans="1:53" x14ac:dyDescent="0.25">
      <c r="A17" s="2" t="s">
        <v>28</v>
      </c>
      <c r="B17" s="2" t="str">
        <f t="shared" ca="1" si="3"/>
        <v/>
      </c>
      <c r="C17" s="2" t="e">
        <f ca="1">+IF(IFTA_Quarterly!$I34&gt;0,IFTA_Quarterly!$I34*TEST!C$5/100*C$3,0)</f>
        <v>#VALUE!</v>
      </c>
      <c r="D17" s="31" t="e">
        <f ca="1">+IF(IFTA_Quarterly!$I34&gt;0,IFTA_Quarterly!$I34*TEST!D$5/100*D$3,0)</f>
        <v>#VALUE!</v>
      </c>
      <c r="E17" s="31" t="e">
        <f ca="1">+IF(IFTA_Quarterly!$I34&gt;0,IFTA_Quarterly!$I34*TEST!E$5/100*E$3,0)</f>
        <v>#VALUE!</v>
      </c>
      <c r="F17" s="31" t="e">
        <f ca="1">+IF(IFTA_Quarterly!$I34&gt;0,IFTA_Quarterly!$I34*TEST!F$5/100*F$3,0)</f>
        <v>#VALUE!</v>
      </c>
      <c r="G17" s="31" t="e">
        <f ca="1">+IF(IFTA_Quarterly!$I34&gt;0,IFTA_Quarterly!$I34*TEST!G$5/100*G$3,0)</f>
        <v>#VALUE!</v>
      </c>
      <c r="H17" s="31" t="e">
        <f ca="1">+IF(IFTA_Quarterly!$I34&gt;0,IFTA_Quarterly!$I34*TEST!H$5/100*H$3,0)</f>
        <v>#VALUE!</v>
      </c>
      <c r="I17" s="31" t="e">
        <f ca="1">+IF(IFTA_Quarterly!$I34&gt;0,IFTA_Quarterly!$I34*TEST!I$5/100*I$3,0)</f>
        <v>#VALUE!</v>
      </c>
      <c r="J17" s="31" t="e">
        <f ca="1">+IF(IFTA_Quarterly!$I34&gt;0,IFTA_Quarterly!$I34*TEST!J$5/100*J$3,0)</f>
        <v>#VALUE!</v>
      </c>
      <c r="K17" s="31" t="e">
        <f ca="1">+IF(IFTA_Quarterly!$I34&gt;0,IFTA_Quarterly!$I34*TEST!K$5/100*K$3,0)</f>
        <v>#VALUE!</v>
      </c>
      <c r="L17" s="31" t="e">
        <f ca="1">+IF(IFTA_Quarterly!$I34&gt;0,IFTA_Quarterly!$I34*TEST!L$5/100*L$3,0)</f>
        <v>#VALUE!</v>
      </c>
      <c r="M17" s="31" t="e">
        <f ca="1">+IF(IFTA_Quarterly!$I34&gt;0,IFTA_Quarterly!$I34*TEST!M$5/100*M$3,0)</f>
        <v>#VALUE!</v>
      </c>
      <c r="N17" s="31" t="e">
        <f ca="1">+IF(IFTA_Quarterly!$I34&gt;0,IFTA_Quarterly!$I34*TEST!N$5/100*N$3,0)</f>
        <v>#VALUE!</v>
      </c>
      <c r="O17" s="31" t="e">
        <f ca="1">+IF(IFTA_Quarterly!$I34&gt;0,IFTA_Quarterly!$I34*TEST!O$5/100*O$3,0)</f>
        <v>#VALUE!</v>
      </c>
      <c r="P17" s="31" t="e">
        <f ca="1">+IF(IFTA_Quarterly!$I34&gt;0,IFTA_Quarterly!$I34*TEST!P$5/100*P$3,0)</f>
        <v>#VALUE!</v>
      </c>
      <c r="Q17" s="31" t="e">
        <f ca="1">+IF(IFTA_Quarterly!$I34&gt;0,IFTA_Quarterly!$I34*TEST!Q$5/100*Q$3,0)</f>
        <v>#VALUE!</v>
      </c>
      <c r="R17" s="31" t="e">
        <f ca="1">+IF(IFTA_Quarterly!$I34&gt;0,IFTA_Quarterly!$I34*TEST!R$5/100*R$3,0)</f>
        <v>#VALUE!</v>
      </c>
      <c r="S17" s="31" t="e">
        <f ca="1">+IF(IFTA_Quarterly!$I34&gt;0,IFTA_Quarterly!$I34*TEST!S$5/100*S$3,0)</f>
        <v>#VALUE!</v>
      </c>
      <c r="T17" s="31" t="e">
        <f ca="1">+IF(IFTA_Quarterly!$I34&gt;0,IFTA_Quarterly!$I34*TEST!T$5/100*T$3,0)</f>
        <v>#VALUE!</v>
      </c>
      <c r="U17" s="31" t="e">
        <f ca="1">+IF(IFTA_Quarterly!$I34&gt;0,IFTA_Quarterly!$I34*TEST!U$5/100*U$3,0)</f>
        <v>#VALUE!</v>
      </c>
      <c r="V17" s="31" t="e">
        <f ca="1">+IF(IFTA_Quarterly!$I34&gt;0,IFTA_Quarterly!$I34*TEST!V$5/100*V$3,0)</f>
        <v>#VALUE!</v>
      </c>
      <c r="W17" s="31" t="e">
        <f ca="1">+IF(IFTA_Quarterly!$I34&gt;0,IFTA_Quarterly!$I34*TEST!W$5/100*W$3,0)</f>
        <v>#VALUE!</v>
      </c>
      <c r="X17" s="31" t="e">
        <f ca="1">+IF(IFTA_Quarterly!$I34&gt;0,IFTA_Quarterly!$I34*TEST!X$5/100*X$3,0)</f>
        <v>#VALUE!</v>
      </c>
      <c r="Y17" s="31" t="e">
        <f ca="1">+IF(IFTA_Quarterly!$I34&gt;0,IFTA_Quarterly!$I34*TEST!Y$5/100*Y$3,0)</f>
        <v>#VALUE!</v>
      </c>
      <c r="Z17" s="31" t="e">
        <f ca="1">+IF(IFTA_Quarterly!$I34&gt;0,IFTA_Quarterly!$I34*TEST!Z$5/100*Z$3,0)</f>
        <v>#VALUE!</v>
      </c>
      <c r="AA17" s="31" t="e">
        <f ca="1">+IF(IFTA_Quarterly!$I34&gt;0,IFTA_Quarterly!$I34*TEST!AA$5/100*AA$3,0)</f>
        <v>#VALUE!</v>
      </c>
      <c r="AB17" s="31" t="e">
        <f ca="1">+IF(IFTA_Quarterly!$I34&gt;0,IFTA_Quarterly!$I34*TEST!AB$5/100*AB$3,0)</f>
        <v>#VALUE!</v>
      </c>
      <c r="AC17" s="31" t="e">
        <f ca="1">+IF(IFTA_Quarterly!$I34&gt;0,IFTA_Quarterly!$I34*TEST!AC$5/100*AC$3,0)</f>
        <v>#VALUE!</v>
      </c>
      <c r="AD17" s="31" t="e">
        <f ca="1">+IF(IFTA_Quarterly!$I34&gt;0,IFTA_Quarterly!$I34*TEST!AD$5/100*AD$3,0)</f>
        <v>#VALUE!</v>
      </c>
      <c r="AE17" s="2"/>
      <c r="AF17" s="2"/>
      <c r="AG17" s="2"/>
      <c r="AH17" s="2"/>
      <c r="AI17" s="2"/>
      <c r="AJ17" s="2"/>
      <c r="AK17" s="2"/>
      <c r="AL17" s="2"/>
      <c r="AM17" s="2"/>
      <c r="AN17" s="2"/>
      <c r="AO17" s="2"/>
      <c r="AP17" s="2"/>
      <c r="AQ17" s="2"/>
      <c r="AR17" s="2"/>
      <c r="AS17" s="2"/>
      <c r="AT17" s="2"/>
      <c r="AU17" s="2"/>
      <c r="AV17" s="2"/>
      <c r="AW17" s="2"/>
      <c r="AX17" s="2"/>
      <c r="AY17" s="2"/>
      <c r="AZ17" s="2"/>
      <c r="BA17" s="2"/>
    </row>
    <row r="18" spans="1:53" x14ac:dyDescent="0.25">
      <c r="A18" s="2" t="s">
        <v>29</v>
      </c>
      <c r="B18" s="2" t="str">
        <f t="shared" ca="1" si="3"/>
        <v/>
      </c>
      <c r="C18" s="2" t="e">
        <f ca="1">+IF(IFTA_Quarterly!$I35&gt;0,IFTA_Quarterly!$I35*TEST!C$5/100*C$3,0)</f>
        <v>#VALUE!</v>
      </c>
      <c r="D18" s="31" t="e">
        <f ca="1">+IF(IFTA_Quarterly!$I35&gt;0,IFTA_Quarterly!$I35*TEST!D$5/100*D$3,0)</f>
        <v>#VALUE!</v>
      </c>
      <c r="E18" s="31" t="e">
        <f ca="1">+IF(IFTA_Quarterly!$I35&gt;0,IFTA_Quarterly!$I35*TEST!E$5/100*E$3,0)</f>
        <v>#VALUE!</v>
      </c>
      <c r="F18" s="31" t="e">
        <f ca="1">+IF(IFTA_Quarterly!$I35&gt;0,IFTA_Quarterly!$I35*TEST!F$5/100*F$3,0)</f>
        <v>#VALUE!</v>
      </c>
      <c r="G18" s="31" t="e">
        <f ca="1">+IF(IFTA_Quarterly!$I35&gt;0,IFTA_Quarterly!$I35*TEST!G$5/100*G$3,0)</f>
        <v>#VALUE!</v>
      </c>
      <c r="H18" s="31" t="e">
        <f ca="1">+IF(IFTA_Quarterly!$I35&gt;0,IFTA_Quarterly!$I35*TEST!H$5/100*H$3,0)</f>
        <v>#VALUE!</v>
      </c>
      <c r="I18" s="31" t="e">
        <f ca="1">+IF(IFTA_Quarterly!$I35&gt;0,IFTA_Quarterly!$I35*TEST!I$5/100*I$3,0)</f>
        <v>#VALUE!</v>
      </c>
      <c r="J18" s="31" t="e">
        <f ca="1">+IF(IFTA_Quarterly!$I35&gt;0,IFTA_Quarterly!$I35*TEST!J$5/100*J$3,0)</f>
        <v>#VALUE!</v>
      </c>
      <c r="K18" s="31" t="e">
        <f ca="1">+IF(IFTA_Quarterly!$I35&gt;0,IFTA_Quarterly!$I35*TEST!K$5/100*K$3,0)</f>
        <v>#VALUE!</v>
      </c>
      <c r="L18" s="31" t="e">
        <f ca="1">+IF(IFTA_Quarterly!$I35&gt;0,IFTA_Quarterly!$I35*TEST!L$5/100*L$3,0)</f>
        <v>#VALUE!</v>
      </c>
      <c r="M18" s="31" t="e">
        <f ca="1">+IF(IFTA_Quarterly!$I35&gt;0,IFTA_Quarterly!$I35*TEST!M$5/100*M$3,0)</f>
        <v>#VALUE!</v>
      </c>
      <c r="N18" s="31" t="e">
        <f ca="1">+IF(IFTA_Quarterly!$I35&gt;0,IFTA_Quarterly!$I35*TEST!N$5/100*N$3,0)</f>
        <v>#VALUE!</v>
      </c>
      <c r="O18" s="31" t="e">
        <f ca="1">+IF(IFTA_Quarterly!$I35&gt;0,IFTA_Quarterly!$I35*TEST!O$5/100*O$3,0)</f>
        <v>#VALUE!</v>
      </c>
      <c r="P18" s="31" t="e">
        <f ca="1">+IF(IFTA_Quarterly!$I35&gt;0,IFTA_Quarterly!$I35*TEST!P$5/100*P$3,0)</f>
        <v>#VALUE!</v>
      </c>
      <c r="Q18" s="31" t="e">
        <f ca="1">+IF(IFTA_Quarterly!$I35&gt;0,IFTA_Quarterly!$I35*TEST!Q$5/100*Q$3,0)</f>
        <v>#VALUE!</v>
      </c>
      <c r="R18" s="31" t="e">
        <f ca="1">+IF(IFTA_Quarterly!$I35&gt;0,IFTA_Quarterly!$I35*TEST!R$5/100*R$3,0)</f>
        <v>#VALUE!</v>
      </c>
      <c r="S18" s="31" t="e">
        <f ca="1">+IF(IFTA_Quarterly!$I35&gt;0,IFTA_Quarterly!$I35*TEST!S$5/100*S$3,0)</f>
        <v>#VALUE!</v>
      </c>
      <c r="T18" s="31" t="e">
        <f ca="1">+IF(IFTA_Quarterly!$I35&gt;0,IFTA_Quarterly!$I35*TEST!T$5/100*T$3,0)</f>
        <v>#VALUE!</v>
      </c>
      <c r="U18" s="31" t="e">
        <f ca="1">+IF(IFTA_Quarterly!$I35&gt;0,IFTA_Quarterly!$I35*TEST!U$5/100*U$3,0)</f>
        <v>#VALUE!</v>
      </c>
      <c r="V18" s="31" t="e">
        <f ca="1">+IF(IFTA_Quarterly!$I35&gt;0,IFTA_Quarterly!$I35*TEST!V$5/100*V$3,0)</f>
        <v>#VALUE!</v>
      </c>
      <c r="W18" s="31" t="e">
        <f ca="1">+IF(IFTA_Quarterly!$I35&gt;0,IFTA_Quarterly!$I35*TEST!W$5/100*W$3,0)</f>
        <v>#VALUE!</v>
      </c>
      <c r="X18" s="31" t="e">
        <f ca="1">+IF(IFTA_Quarterly!$I35&gt;0,IFTA_Quarterly!$I35*TEST!X$5/100*X$3,0)</f>
        <v>#VALUE!</v>
      </c>
      <c r="Y18" s="31" t="e">
        <f ca="1">+IF(IFTA_Quarterly!$I35&gt;0,IFTA_Quarterly!$I35*TEST!Y$5/100*Y$3,0)</f>
        <v>#VALUE!</v>
      </c>
      <c r="Z18" s="31" t="e">
        <f ca="1">+IF(IFTA_Quarterly!$I35&gt;0,IFTA_Quarterly!$I35*TEST!Z$5/100*Z$3,0)</f>
        <v>#VALUE!</v>
      </c>
      <c r="AA18" s="31" t="e">
        <f ca="1">+IF(IFTA_Quarterly!$I35&gt;0,IFTA_Quarterly!$I35*TEST!AA$5/100*AA$3,0)</f>
        <v>#VALUE!</v>
      </c>
      <c r="AB18" s="31" t="e">
        <f ca="1">+IF(IFTA_Quarterly!$I35&gt;0,IFTA_Quarterly!$I35*TEST!AB$5/100*AB$3,0)</f>
        <v>#VALUE!</v>
      </c>
      <c r="AC18" s="31" t="e">
        <f ca="1">+IF(IFTA_Quarterly!$I35&gt;0,IFTA_Quarterly!$I35*TEST!AC$5/100*AC$3,0)</f>
        <v>#VALUE!</v>
      </c>
      <c r="AD18" s="31" t="e">
        <f ca="1">+IF(IFTA_Quarterly!$I35&gt;0,IFTA_Quarterly!$I35*TEST!AD$5/100*AD$3,0)</f>
        <v>#VALUE!</v>
      </c>
      <c r="AE18" s="2"/>
      <c r="AF18" s="2"/>
      <c r="AG18" s="2"/>
      <c r="AH18" s="2"/>
      <c r="AI18" s="2"/>
      <c r="AJ18" s="2"/>
      <c r="AK18" s="2"/>
      <c r="AL18" s="2"/>
      <c r="AM18" s="2"/>
      <c r="AN18" s="2"/>
      <c r="AO18" s="2"/>
      <c r="AP18" s="2"/>
      <c r="AQ18" s="2"/>
      <c r="AR18" s="2"/>
      <c r="AS18" s="2"/>
      <c r="AT18" s="2"/>
      <c r="AU18" s="2"/>
      <c r="AV18" s="2"/>
      <c r="AW18" s="2"/>
      <c r="AX18" s="2"/>
      <c r="AY18" s="2"/>
      <c r="AZ18" s="2"/>
      <c r="BA18" s="2"/>
    </row>
    <row r="19" spans="1:53" x14ac:dyDescent="0.25">
      <c r="A19" s="2" t="s">
        <v>30</v>
      </c>
      <c r="B19" s="2" t="str">
        <f ca="1">+IF(ISNUMBER(SUM(C19:BA19))=TRUE,SUM(C19:BA19),"")</f>
        <v/>
      </c>
      <c r="C19" s="2" t="e">
        <f ca="1">+IF(IFTA_Quarterly!$I36&gt;0,IFTA_Quarterly!$I36*TEST!C$5/100*C$3,0)</f>
        <v>#VALUE!</v>
      </c>
      <c r="D19" s="31" t="e">
        <f ca="1">+IF(IFTA_Quarterly!$I36&gt;0,IFTA_Quarterly!$I36*TEST!D$5/100*D$3,0)</f>
        <v>#VALUE!</v>
      </c>
      <c r="E19" s="31" t="e">
        <f ca="1">+IF(IFTA_Quarterly!$I36&gt;0,IFTA_Quarterly!$I36*TEST!E$5/100*E$3,0)</f>
        <v>#VALUE!</v>
      </c>
      <c r="F19" s="31" t="e">
        <f ca="1">+IF(IFTA_Quarterly!$I36&gt;0,IFTA_Quarterly!$I36*TEST!F$5/100*F$3,0)</f>
        <v>#VALUE!</v>
      </c>
      <c r="G19" s="31" t="e">
        <f ca="1">+IF(IFTA_Quarterly!$I36&gt;0,IFTA_Quarterly!$I36*TEST!G$5/100*G$3,0)</f>
        <v>#VALUE!</v>
      </c>
      <c r="H19" s="31" t="e">
        <f ca="1">+IF(IFTA_Quarterly!$I36&gt;0,IFTA_Quarterly!$I36*TEST!H$5/100*H$3,0)</f>
        <v>#VALUE!</v>
      </c>
      <c r="I19" s="31" t="e">
        <f ca="1">+IF(IFTA_Quarterly!$I36&gt;0,IFTA_Quarterly!$I36*TEST!I$5/100*I$3,0)</f>
        <v>#VALUE!</v>
      </c>
      <c r="J19" s="31" t="e">
        <f ca="1">+IF(IFTA_Quarterly!$I36&gt;0,IFTA_Quarterly!$I36*TEST!J$5/100*J$3,0)</f>
        <v>#VALUE!</v>
      </c>
      <c r="K19" s="31" t="e">
        <f ca="1">+IF(IFTA_Quarterly!$I36&gt;0,IFTA_Quarterly!$I36*TEST!K$5/100*K$3,0)</f>
        <v>#VALUE!</v>
      </c>
      <c r="L19" s="31" t="e">
        <f ca="1">+IF(IFTA_Quarterly!$I36&gt;0,IFTA_Quarterly!$I36*TEST!L$5/100*L$3,0)</f>
        <v>#VALUE!</v>
      </c>
      <c r="M19" s="31" t="e">
        <f ca="1">+IF(IFTA_Quarterly!$I36&gt;0,IFTA_Quarterly!$I36*TEST!M$5/100*M$3,0)</f>
        <v>#VALUE!</v>
      </c>
      <c r="N19" s="31" t="e">
        <f ca="1">+IF(IFTA_Quarterly!$I36&gt;0,IFTA_Quarterly!$I36*TEST!N$5/100*N$3,0)</f>
        <v>#VALUE!</v>
      </c>
      <c r="O19" s="31" t="e">
        <f ca="1">+IF(IFTA_Quarterly!$I36&gt;0,IFTA_Quarterly!$I36*TEST!O$5/100*O$3,0)</f>
        <v>#VALUE!</v>
      </c>
      <c r="P19" s="31" t="e">
        <f ca="1">+IF(IFTA_Quarterly!$I36&gt;0,IFTA_Quarterly!$I36*TEST!P$5/100*P$3,0)</f>
        <v>#VALUE!</v>
      </c>
      <c r="Q19" s="31" t="e">
        <f ca="1">+IF(IFTA_Quarterly!$I36&gt;0,IFTA_Quarterly!$I36*TEST!Q$5/100*Q$3,0)</f>
        <v>#VALUE!</v>
      </c>
      <c r="R19" s="31" t="e">
        <f ca="1">+IF(IFTA_Quarterly!$I36&gt;0,IFTA_Quarterly!$I36*TEST!R$5/100*R$3,0)</f>
        <v>#VALUE!</v>
      </c>
      <c r="S19" s="31" t="e">
        <f ca="1">+IF(IFTA_Quarterly!$I36&gt;0,IFTA_Quarterly!$I36*TEST!S$5/100*S$3,0)</f>
        <v>#VALUE!</v>
      </c>
      <c r="T19" s="31" t="e">
        <f ca="1">+IF(IFTA_Quarterly!$I36&gt;0,IFTA_Quarterly!$I36*TEST!T$5/100*T$3,0)</f>
        <v>#VALUE!</v>
      </c>
      <c r="U19" s="31" t="e">
        <f ca="1">+IF(IFTA_Quarterly!$I36&gt;0,IFTA_Quarterly!$I36*TEST!U$5/100*U$3,0)</f>
        <v>#VALUE!</v>
      </c>
      <c r="V19" s="31" t="e">
        <f ca="1">+IF(IFTA_Quarterly!$I36&gt;0,IFTA_Quarterly!$I36*TEST!V$5/100*V$3,0)</f>
        <v>#VALUE!</v>
      </c>
      <c r="W19" s="31" t="e">
        <f ca="1">+IF(IFTA_Quarterly!$I36&gt;0,IFTA_Quarterly!$I36*TEST!W$5/100*W$3,0)</f>
        <v>#VALUE!</v>
      </c>
      <c r="X19" s="31" t="e">
        <f ca="1">+IF(IFTA_Quarterly!$I36&gt;0,IFTA_Quarterly!$I36*TEST!X$5/100*X$3,0)</f>
        <v>#VALUE!</v>
      </c>
      <c r="Y19" s="31" t="e">
        <f ca="1">+IF(IFTA_Quarterly!$I36&gt;0,IFTA_Quarterly!$I36*TEST!Y$5/100*Y$3,0)</f>
        <v>#VALUE!</v>
      </c>
      <c r="Z19" s="31" t="e">
        <f ca="1">+IF(IFTA_Quarterly!$I36&gt;0,IFTA_Quarterly!$I36*TEST!Z$5/100*Z$3,0)</f>
        <v>#VALUE!</v>
      </c>
      <c r="AA19" s="31" t="e">
        <f ca="1">+IF(IFTA_Quarterly!$I36&gt;0,IFTA_Quarterly!$I36*TEST!AA$5/100*AA$3,0)</f>
        <v>#VALUE!</v>
      </c>
      <c r="AB19" s="31" t="e">
        <f ca="1">+IF(IFTA_Quarterly!$I36&gt;0,IFTA_Quarterly!$I36*TEST!AB$5/100*AB$3,0)</f>
        <v>#VALUE!</v>
      </c>
      <c r="AC19" s="31" t="e">
        <f ca="1">+IF(IFTA_Quarterly!$I36&gt;0,IFTA_Quarterly!$I36*TEST!AC$5/100*AC$3,0)</f>
        <v>#VALUE!</v>
      </c>
      <c r="AD19" s="31" t="e">
        <f ca="1">+IF(IFTA_Quarterly!$I36&gt;0,IFTA_Quarterly!$I36*TEST!AD$5/100*AD$3,0)</f>
        <v>#VALUE!</v>
      </c>
      <c r="AE19" s="2"/>
      <c r="AF19" s="2"/>
      <c r="AG19" s="2"/>
      <c r="AH19" s="2"/>
      <c r="AI19" s="2"/>
      <c r="AJ19" s="2"/>
      <c r="AK19" s="2"/>
      <c r="AL19" s="2"/>
      <c r="AM19" s="2"/>
      <c r="AN19" s="2"/>
      <c r="AO19" s="2"/>
      <c r="AP19" s="2"/>
      <c r="AQ19" s="2"/>
      <c r="AR19" s="2"/>
      <c r="AS19" s="2"/>
      <c r="AT19" s="2"/>
      <c r="AU19" s="2"/>
      <c r="AV19" s="2"/>
      <c r="AW19" s="2"/>
      <c r="AX19" s="2"/>
      <c r="AY19" s="2"/>
      <c r="AZ19" s="2"/>
      <c r="BA19" s="2"/>
    </row>
    <row r="20" spans="1:53" x14ac:dyDescent="0.25">
      <c r="A20" s="2" t="s">
        <v>31</v>
      </c>
      <c r="B20" s="2" t="str">
        <f t="shared" ca="1" si="3"/>
        <v/>
      </c>
      <c r="C20" s="2" t="e">
        <f ca="1">+IF(IFTA_Quarterly!$I38&gt;0,IFTA_Quarterly!$I38*TEST!C$5/100*C$3,0)</f>
        <v>#VALUE!</v>
      </c>
      <c r="D20" s="31" t="e">
        <f ca="1">+IF(IFTA_Quarterly!$I38&gt;0,IFTA_Quarterly!$I38*TEST!D$5/100*D$3,0)</f>
        <v>#VALUE!</v>
      </c>
      <c r="E20" s="31" t="e">
        <f ca="1">+IF(IFTA_Quarterly!$I38&gt;0,IFTA_Quarterly!$I38*TEST!E$5/100*E$3,0)</f>
        <v>#VALUE!</v>
      </c>
      <c r="F20" s="31" t="e">
        <f ca="1">+IF(IFTA_Quarterly!$I38&gt;0,IFTA_Quarterly!$I38*TEST!F$5/100*F$3,0)</f>
        <v>#VALUE!</v>
      </c>
      <c r="G20" s="31" t="e">
        <f ca="1">+IF(IFTA_Quarterly!$I38&gt;0,IFTA_Quarterly!$I38*TEST!G$5/100*G$3,0)</f>
        <v>#VALUE!</v>
      </c>
      <c r="H20" s="31" t="e">
        <f ca="1">+IF(IFTA_Quarterly!$I38&gt;0,IFTA_Quarterly!$I38*TEST!H$5/100*H$3,0)</f>
        <v>#VALUE!</v>
      </c>
      <c r="I20" s="31" t="e">
        <f ca="1">+IF(IFTA_Quarterly!$I38&gt;0,IFTA_Quarterly!$I38*TEST!I$5/100*I$3,0)</f>
        <v>#VALUE!</v>
      </c>
      <c r="J20" s="31" t="e">
        <f ca="1">+IF(IFTA_Quarterly!$I38&gt;0,IFTA_Quarterly!$I38*TEST!J$5/100*J$3,0)</f>
        <v>#VALUE!</v>
      </c>
      <c r="K20" s="31" t="e">
        <f ca="1">+IF(IFTA_Quarterly!$I38&gt;0,IFTA_Quarterly!$I38*TEST!K$5/100*K$3,0)</f>
        <v>#VALUE!</v>
      </c>
      <c r="L20" s="31" t="e">
        <f ca="1">+IF(IFTA_Quarterly!$I38&gt;0,IFTA_Quarterly!$I38*TEST!L$5/100*L$3,0)</f>
        <v>#VALUE!</v>
      </c>
      <c r="M20" s="31" t="e">
        <f ca="1">+IF(IFTA_Quarterly!$I38&gt;0,IFTA_Quarterly!$I38*TEST!M$5/100*M$3,0)</f>
        <v>#VALUE!</v>
      </c>
      <c r="N20" s="31" t="e">
        <f ca="1">+IF(IFTA_Quarterly!$I38&gt;0,IFTA_Quarterly!$I38*TEST!N$5/100*N$3,0)</f>
        <v>#VALUE!</v>
      </c>
      <c r="O20" s="31" t="e">
        <f ca="1">+IF(IFTA_Quarterly!$I38&gt;0,IFTA_Quarterly!$I38*TEST!O$5/100*O$3,0)</f>
        <v>#VALUE!</v>
      </c>
      <c r="P20" s="31" t="e">
        <f ca="1">+IF(IFTA_Quarterly!$I38&gt;0,IFTA_Quarterly!$I38*TEST!P$5/100*P$3,0)</f>
        <v>#VALUE!</v>
      </c>
      <c r="Q20" s="31" t="e">
        <f ca="1">+IF(IFTA_Quarterly!$I38&gt;0,IFTA_Quarterly!$I38*TEST!Q$5/100*Q$3,0)</f>
        <v>#VALUE!</v>
      </c>
      <c r="R20" s="31" t="e">
        <f ca="1">+IF(IFTA_Quarterly!$I38&gt;0,IFTA_Quarterly!$I38*TEST!R$5/100*R$3,0)</f>
        <v>#VALUE!</v>
      </c>
      <c r="S20" s="31" t="e">
        <f ca="1">+IF(IFTA_Quarterly!$I38&gt;0,IFTA_Quarterly!$I38*TEST!S$5/100*S$3,0)</f>
        <v>#VALUE!</v>
      </c>
      <c r="T20" s="31" t="e">
        <f ca="1">+IF(IFTA_Quarterly!$I38&gt;0,IFTA_Quarterly!$I38*TEST!T$5/100*T$3,0)</f>
        <v>#VALUE!</v>
      </c>
      <c r="U20" s="31" t="e">
        <f ca="1">+IF(IFTA_Quarterly!$I38&gt;0,IFTA_Quarterly!$I38*TEST!U$5/100*U$3,0)</f>
        <v>#VALUE!</v>
      </c>
      <c r="V20" s="31" t="e">
        <f ca="1">+IF(IFTA_Quarterly!$I38&gt;0,IFTA_Quarterly!$I38*TEST!V$5/100*V$3,0)</f>
        <v>#VALUE!</v>
      </c>
      <c r="W20" s="31" t="e">
        <f ca="1">+IF(IFTA_Quarterly!$I38&gt;0,IFTA_Quarterly!$I38*TEST!W$5/100*W$3,0)</f>
        <v>#VALUE!</v>
      </c>
      <c r="X20" s="31" t="e">
        <f ca="1">+IF(IFTA_Quarterly!$I38&gt;0,IFTA_Quarterly!$I38*TEST!X$5/100*X$3,0)</f>
        <v>#VALUE!</v>
      </c>
      <c r="Y20" s="31" t="e">
        <f ca="1">+IF(IFTA_Quarterly!$I38&gt;0,IFTA_Quarterly!$I38*TEST!Y$5/100*Y$3,0)</f>
        <v>#VALUE!</v>
      </c>
      <c r="Z20" s="31" t="e">
        <f ca="1">+IF(IFTA_Quarterly!$I38&gt;0,IFTA_Quarterly!$I38*TEST!Z$5/100*Z$3,0)</f>
        <v>#VALUE!</v>
      </c>
      <c r="AA20" s="31" t="e">
        <f ca="1">+IF(IFTA_Quarterly!$I38&gt;0,IFTA_Quarterly!$I38*TEST!AA$5/100*AA$3,0)</f>
        <v>#VALUE!</v>
      </c>
      <c r="AB20" s="31" t="e">
        <f ca="1">+IF(IFTA_Quarterly!$I38&gt;0,IFTA_Quarterly!$I38*TEST!AB$5/100*AB$3,0)</f>
        <v>#VALUE!</v>
      </c>
      <c r="AC20" s="31" t="e">
        <f ca="1">+IF(IFTA_Quarterly!$I38&gt;0,IFTA_Quarterly!$I38*TEST!AC$5/100*AC$3,0)</f>
        <v>#VALUE!</v>
      </c>
      <c r="AD20" s="31" t="e">
        <f ca="1">+IF(IFTA_Quarterly!$I38&gt;0,IFTA_Quarterly!$I38*TEST!AD$5/100*AD$3,0)</f>
        <v>#VALUE!</v>
      </c>
      <c r="AE20" s="2"/>
      <c r="AF20" s="2"/>
      <c r="AG20" s="2"/>
      <c r="AH20" s="2"/>
      <c r="AI20" s="2"/>
      <c r="AJ20" s="2"/>
      <c r="AK20" s="2"/>
      <c r="AL20" s="2"/>
      <c r="AM20" s="2"/>
      <c r="AN20" s="2"/>
      <c r="AO20" s="2"/>
      <c r="AP20" s="2"/>
      <c r="AQ20" s="2"/>
      <c r="AR20" s="2"/>
      <c r="AS20" s="2"/>
      <c r="AT20" s="2"/>
      <c r="AU20" s="2"/>
      <c r="AV20" s="2"/>
      <c r="AW20" s="2"/>
      <c r="AX20" s="2"/>
      <c r="AY20" s="2"/>
      <c r="AZ20" s="2"/>
      <c r="BA20" s="2"/>
    </row>
    <row r="21" spans="1:53" x14ac:dyDescent="0.25">
      <c r="A21" s="2" t="s">
        <v>32</v>
      </c>
      <c r="B21" s="2" t="str">
        <f t="shared" ca="1" si="3"/>
        <v/>
      </c>
      <c r="C21" s="2" t="e">
        <f ca="1">+IF(IFTA_Quarterly!$I39&gt;0,IFTA_Quarterly!$I39*TEST!C$5/100*C$3,0)</f>
        <v>#VALUE!</v>
      </c>
      <c r="D21" s="31" t="e">
        <f ca="1">+IF(IFTA_Quarterly!$I39&gt;0,IFTA_Quarterly!$I39*TEST!D$5/100*D$3,0)</f>
        <v>#VALUE!</v>
      </c>
      <c r="E21" s="31" t="e">
        <f ca="1">+IF(IFTA_Quarterly!$I39&gt;0,IFTA_Quarterly!$I39*TEST!E$5/100*E$3,0)</f>
        <v>#VALUE!</v>
      </c>
      <c r="F21" s="31" t="e">
        <f ca="1">+IF(IFTA_Quarterly!$I39&gt;0,IFTA_Quarterly!$I39*TEST!F$5/100*F$3,0)</f>
        <v>#VALUE!</v>
      </c>
      <c r="G21" s="31" t="e">
        <f ca="1">+IF(IFTA_Quarterly!$I39&gt;0,IFTA_Quarterly!$I39*TEST!G$5/100*G$3,0)</f>
        <v>#VALUE!</v>
      </c>
      <c r="H21" s="31" t="e">
        <f ca="1">+IF(IFTA_Quarterly!$I39&gt;0,IFTA_Quarterly!$I39*TEST!H$5/100*H$3,0)</f>
        <v>#VALUE!</v>
      </c>
      <c r="I21" s="31" t="e">
        <f ca="1">+IF(IFTA_Quarterly!$I39&gt;0,IFTA_Quarterly!$I39*TEST!I$5/100*I$3,0)</f>
        <v>#VALUE!</v>
      </c>
      <c r="J21" s="31" t="e">
        <f ca="1">+IF(IFTA_Quarterly!$I39&gt;0,IFTA_Quarterly!$I39*TEST!J$5/100*J$3,0)</f>
        <v>#VALUE!</v>
      </c>
      <c r="K21" s="31" t="e">
        <f ca="1">+IF(IFTA_Quarterly!$I39&gt;0,IFTA_Quarterly!$I39*TEST!K$5/100*K$3,0)</f>
        <v>#VALUE!</v>
      </c>
      <c r="L21" s="31" t="e">
        <f ca="1">+IF(IFTA_Quarterly!$I39&gt;0,IFTA_Quarterly!$I39*TEST!L$5/100*L$3,0)</f>
        <v>#VALUE!</v>
      </c>
      <c r="M21" s="31" t="e">
        <f ca="1">+IF(IFTA_Quarterly!$I39&gt;0,IFTA_Quarterly!$I39*TEST!M$5/100*M$3,0)</f>
        <v>#VALUE!</v>
      </c>
      <c r="N21" s="31" t="e">
        <f ca="1">+IF(IFTA_Quarterly!$I39&gt;0,IFTA_Quarterly!$I39*TEST!N$5/100*N$3,0)</f>
        <v>#VALUE!</v>
      </c>
      <c r="O21" s="31" t="e">
        <f ca="1">+IF(IFTA_Quarterly!$I39&gt;0,IFTA_Quarterly!$I39*TEST!O$5/100*O$3,0)</f>
        <v>#VALUE!</v>
      </c>
      <c r="P21" s="31" t="e">
        <f ca="1">+IF(IFTA_Quarterly!$I39&gt;0,IFTA_Quarterly!$I39*TEST!P$5/100*P$3,0)</f>
        <v>#VALUE!</v>
      </c>
      <c r="Q21" s="31" t="e">
        <f ca="1">+IF(IFTA_Quarterly!$I39&gt;0,IFTA_Quarterly!$I39*TEST!Q$5/100*Q$3,0)</f>
        <v>#VALUE!</v>
      </c>
      <c r="R21" s="31" t="e">
        <f ca="1">+IF(IFTA_Quarterly!$I39&gt;0,IFTA_Quarterly!$I39*TEST!R$5/100*R$3,0)</f>
        <v>#VALUE!</v>
      </c>
      <c r="S21" s="31" t="e">
        <f ca="1">+IF(IFTA_Quarterly!$I39&gt;0,IFTA_Quarterly!$I39*TEST!S$5/100*S$3,0)</f>
        <v>#VALUE!</v>
      </c>
      <c r="T21" s="31" t="e">
        <f ca="1">+IF(IFTA_Quarterly!$I39&gt;0,IFTA_Quarterly!$I39*TEST!T$5/100*T$3,0)</f>
        <v>#VALUE!</v>
      </c>
      <c r="U21" s="31" t="e">
        <f ca="1">+IF(IFTA_Quarterly!$I39&gt;0,IFTA_Quarterly!$I39*TEST!U$5/100*U$3,0)</f>
        <v>#VALUE!</v>
      </c>
      <c r="V21" s="31" t="e">
        <f ca="1">+IF(IFTA_Quarterly!$I39&gt;0,IFTA_Quarterly!$I39*TEST!V$5/100*V$3,0)</f>
        <v>#VALUE!</v>
      </c>
      <c r="W21" s="31" t="e">
        <f ca="1">+IF(IFTA_Quarterly!$I39&gt;0,IFTA_Quarterly!$I39*TEST!W$5/100*W$3,0)</f>
        <v>#VALUE!</v>
      </c>
      <c r="X21" s="31" t="e">
        <f ca="1">+IF(IFTA_Quarterly!$I39&gt;0,IFTA_Quarterly!$I39*TEST!X$5/100*X$3,0)</f>
        <v>#VALUE!</v>
      </c>
      <c r="Y21" s="31" t="e">
        <f ca="1">+IF(IFTA_Quarterly!$I39&gt;0,IFTA_Quarterly!$I39*TEST!Y$5/100*Y$3,0)</f>
        <v>#VALUE!</v>
      </c>
      <c r="Z21" s="31" t="e">
        <f ca="1">+IF(IFTA_Quarterly!$I39&gt;0,IFTA_Quarterly!$I39*TEST!Z$5/100*Z$3,0)</f>
        <v>#VALUE!</v>
      </c>
      <c r="AA21" s="31" t="e">
        <f ca="1">+IF(IFTA_Quarterly!$I39&gt;0,IFTA_Quarterly!$I39*TEST!AA$5/100*AA$3,0)</f>
        <v>#VALUE!</v>
      </c>
      <c r="AB21" s="31" t="e">
        <f ca="1">+IF(IFTA_Quarterly!$I39&gt;0,IFTA_Quarterly!$I39*TEST!AB$5/100*AB$3,0)</f>
        <v>#VALUE!</v>
      </c>
      <c r="AC21" s="31" t="e">
        <f ca="1">+IF(IFTA_Quarterly!$I39&gt;0,IFTA_Quarterly!$I39*TEST!AC$5/100*AC$3,0)</f>
        <v>#VALUE!</v>
      </c>
      <c r="AD21" s="31" t="e">
        <f ca="1">+IF(IFTA_Quarterly!$I39&gt;0,IFTA_Quarterly!$I39*TEST!AD$5/100*AD$3,0)</f>
        <v>#VALUE!</v>
      </c>
      <c r="AE21" s="2"/>
      <c r="AF21" s="2"/>
      <c r="AG21" s="2"/>
      <c r="AH21" s="2"/>
      <c r="AI21" s="2"/>
      <c r="AJ21" s="2"/>
      <c r="AK21" s="2"/>
      <c r="AL21" s="2"/>
      <c r="AM21" s="2"/>
      <c r="AN21" s="2"/>
      <c r="AO21" s="2"/>
      <c r="AP21" s="2"/>
      <c r="AQ21" s="2"/>
      <c r="AR21" s="2"/>
      <c r="AS21" s="2"/>
      <c r="AT21" s="2"/>
      <c r="AU21" s="2"/>
      <c r="AV21" s="2"/>
      <c r="AW21" s="2"/>
      <c r="AX21" s="2"/>
      <c r="AY21" s="2"/>
      <c r="AZ21" s="2"/>
      <c r="BA21" s="2"/>
    </row>
    <row r="22" spans="1:53" x14ac:dyDescent="0.25">
      <c r="A22" s="2" t="s">
        <v>33</v>
      </c>
      <c r="B22" s="2" t="str">
        <f t="shared" ca="1" si="3"/>
        <v/>
      </c>
      <c r="C22" s="2" t="e">
        <f ca="1">+IF(IFTA_Quarterly!$I40&gt;0,IFTA_Quarterly!$I40*TEST!C$5/100*C$3,0)</f>
        <v>#VALUE!</v>
      </c>
      <c r="D22" s="31" t="e">
        <f ca="1">+IF(IFTA_Quarterly!$I40&gt;0,IFTA_Quarterly!$I40*TEST!D$5/100*D$3,0)</f>
        <v>#VALUE!</v>
      </c>
      <c r="E22" s="31" t="e">
        <f ca="1">+IF(IFTA_Quarterly!$I40&gt;0,IFTA_Quarterly!$I40*TEST!E$5/100*E$3,0)</f>
        <v>#VALUE!</v>
      </c>
      <c r="F22" s="31" t="e">
        <f ca="1">+IF(IFTA_Quarterly!$I40&gt;0,IFTA_Quarterly!$I40*TEST!F$5/100*F$3,0)</f>
        <v>#VALUE!</v>
      </c>
      <c r="G22" s="31" t="e">
        <f ca="1">+IF(IFTA_Quarterly!$I40&gt;0,IFTA_Quarterly!$I40*TEST!G$5/100*G$3,0)</f>
        <v>#VALUE!</v>
      </c>
      <c r="H22" s="31" t="e">
        <f ca="1">+IF(IFTA_Quarterly!$I40&gt;0,IFTA_Quarterly!$I40*TEST!H$5/100*H$3,0)</f>
        <v>#VALUE!</v>
      </c>
      <c r="I22" s="31" t="e">
        <f ca="1">+IF(IFTA_Quarterly!$I40&gt;0,IFTA_Quarterly!$I40*TEST!I$5/100*I$3,0)</f>
        <v>#VALUE!</v>
      </c>
      <c r="J22" s="31" t="e">
        <f ca="1">+IF(IFTA_Quarterly!$I40&gt;0,IFTA_Quarterly!$I40*TEST!J$5/100*J$3,0)</f>
        <v>#VALUE!</v>
      </c>
      <c r="K22" s="31" t="e">
        <f ca="1">+IF(IFTA_Quarterly!$I40&gt;0,IFTA_Quarterly!$I40*TEST!K$5/100*K$3,0)</f>
        <v>#VALUE!</v>
      </c>
      <c r="L22" s="31" t="e">
        <f ca="1">+IF(IFTA_Quarterly!$I40&gt;0,IFTA_Quarterly!$I40*TEST!L$5/100*L$3,0)</f>
        <v>#VALUE!</v>
      </c>
      <c r="M22" s="31" t="e">
        <f ca="1">+IF(IFTA_Quarterly!$I40&gt;0,IFTA_Quarterly!$I40*TEST!M$5/100*M$3,0)</f>
        <v>#VALUE!</v>
      </c>
      <c r="N22" s="31" t="e">
        <f ca="1">+IF(IFTA_Quarterly!$I40&gt;0,IFTA_Quarterly!$I40*TEST!N$5/100*N$3,0)</f>
        <v>#VALUE!</v>
      </c>
      <c r="O22" s="31" t="e">
        <f ca="1">+IF(IFTA_Quarterly!$I40&gt;0,IFTA_Quarterly!$I40*TEST!O$5/100*O$3,0)</f>
        <v>#VALUE!</v>
      </c>
      <c r="P22" s="31" t="e">
        <f ca="1">+IF(IFTA_Quarterly!$I40&gt;0,IFTA_Quarterly!$I40*TEST!P$5/100*P$3,0)</f>
        <v>#VALUE!</v>
      </c>
      <c r="Q22" s="31" t="e">
        <f ca="1">+IF(IFTA_Quarterly!$I40&gt;0,IFTA_Quarterly!$I40*TEST!Q$5/100*Q$3,0)</f>
        <v>#VALUE!</v>
      </c>
      <c r="R22" s="31" t="e">
        <f ca="1">+IF(IFTA_Quarterly!$I40&gt;0,IFTA_Quarterly!$I40*TEST!R$5/100*R$3,0)</f>
        <v>#VALUE!</v>
      </c>
      <c r="S22" s="31" t="e">
        <f ca="1">+IF(IFTA_Quarterly!$I40&gt;0,IFTA_Quarterly!$I40*TEST!S$5/100*S$3,0)</f>
        <v>#VALUE!</v>
      </c>
      <c r="T22" s="31" t="e">
        <f ca="1">+IF(IFTA_Quarterly!$I40&gt;0,IFTA_Quarterly!$I40*TEST!T$5/100*T$3,0)</f>
        <v>#VALUE!</v>
      </c>
      <c r="U22" s="31" t="e">
        <f ca="1">+IF(IFTA_Quarterly!$I40&gt;0,IFTA_Quarterly!$I40*TEST!U$5/100*U$3,0)</f>
        <v>#VALUE!</v>
      </c>
      <c r="V22" s="31" t="e">
        <f ca="1">+IF(IFTA_Quarterly!$I40&gt;0,IFTA_Quarterly!$I40*TEST!V$5/100*V$3,0)</f>
        <v>#VALUE!</v>
      </c>
      <c r="W22" s="31" t="e">
        <f ca="1">+IF(IFTA_Quarterly!$I40&gt;0,IFTA_Quarterly!$I40*TEST!W$5/100*W$3,0)</f>
        <v>#VALUE!</v>
      </c>
      <c r="X22" s="31" t="e">
        <f ca="1">+IF(IFTA_Quarterly!$I40&gt;0,IFTA_Quarterly!$I40*TEST!X$5/100*X$3,0)</f>
        <v>#VALUE!</v>
      </c>
      <c r="Y22" s="31" t="e">
        <f ca="1">+IF(IFTA_Quarterly!$I40&gt;0,IFTA_Quarterly!$I40*TEST!Y$5/100*Y$3,0)</f>
        <v>#VALUE!</v>
      </c>
      <c r="Z22" s="31" t="e">
        <f ca="1">+IF(IFTA_Quarterly!$I40&gt;0,IFTA_Quarterly!$I40*TEST!Z$5/100*Z$3,0)</f>
        <v>#VALUE!</v>
      </c>
      <c r="AA22" s="31" t="e">
        <f ca="1">+IF(IFTA_Quarterly!$I40&gt;0,IFTA_Quarterly!$I40*TEST!AA$5/100*AA$3,0)</f>
        <v>#VALUE!</v>
      </c>
      <c r="AB22" s="31" t="e">
        <f ca="1">+IF(IFTA_Quarterly!$I40&gt;0,IFTA_Quarterly!$I40*TEST!AB$5/100*AB$3,0)</f>
        <v>#VALUE!</v>
      </c>
      <c r="AC22" s="31" t="e">
        <f ca="1">+IF(IFTA_Quarterly!$I40&gt;0,IFTA_Quarterly!$I40*TEST!AC$5/100*AC$3,0)</f>
        <v>#VALUE!</v>
      </c>
      <c r="AD22" s="31" t="e">
        <f ca="1">+IF(IFTA_Quarterly!$I40&gt;0,IFTA_Quarterly!$I40*TEST!AD$5/100*AD$3,0)</f>
        <v>#VALUE!</v>
      </c>
      <c r="AE22" s="2"/>
      <c r="AF22" s="2"/>
      <c r="AG22" s="2"/>
      <c r="AH22" s="2"/>
      <c r="AI22" s="2"/>
      <c r="AJ22" s="2"/>
      <c r="AK22" s="2"/>
      <c r="AL22" s="2"/>
      <c r="AM22" s="2"/>
      <c r="AN22" s="2"/>
      <c r="AO22" s="2"/>
      <c r="AP22" s="2"/>
      <c r="AQ22" s="2"/>
      <c r="AR22" s="2"/>
      <c r="AS22" s="2"/>
      <c r="AT22" s="2"/>
      <c r="AU22" s="2"/>
      <c r="AV22" s="2"/>
      <c r="AW22" s="2"/>
      <c r="AX22" s="2"/>
      <c r="AY22" s="2"/>
      <c r="AZ22" s="2"/>
      <c r="BA22" s="2"/>
    </row>
    <row r="23" spans="1:53" x14ac:dyDescent="0.25">
      <c r="A23" s="2" t="s">
        <v>34</v>
      </c>
      <c r="B23" s="2" t="str">
        <f t="shared" ca="1" si="3"/>
        <v/>
      </c>
      <c r="C23" s="2" t="e">
        <f ca="1">+IF(IFTA_Quarterly!$I41&gt;0,IFTA_Quarterly!$I41*TEST!C$5/100*C$3,0)</f>
        <v>#VALUE!</v>
      </c>
      <c r="D23" s="31" t="e">
        <f ca="1">+IF(IFTA_Quarterly!$I41&gt;0,IFTA_Quarterly!$I41*TEST!D$5/100*D$3,0)</f>
        <v>#VALUE!</v>
      </c>
      <c r="E23" s="31" t="e">
        <f ca="1">+IF(IFTA_Quarterly!$I41&gt;0,IFTA_Quarterly!$I41*TEST!E$5/100*E$3,0)</f>
        <v>#VALUE!</v>
      </c>
      <c r="F23" s="31" t="e">
        <f ca="1">+IF(IFTA_Quarterly!$I41&gt;0,IFTA_Quarterly!$I41*TEST!F$5/100*F$3,0)</f>
        <v>#VALUE!</v>
      </c>
      <c r="G23" s="31" t="e">
        <f ca="1">+IF(IFTA_Quarterly!$I41&gt;0,IFTA_Quarterly!$I41*TEST!G$5/100*G$3,0)</f>
        <v>#VALUE!</v>
      </c>
      <c r="H23" s="31" t="e">
        <f ca="1">+IF(IFTA_Quarterly!$I41&gt;0,IFTA_Quarterly!$I41*TEST!H$5/100*H$3,0)</f>
        <v>#VALUE!</v>
      </c>
      <c r="I23" s="31" t="e">
        <f ca="1">+IF(IFTA_Quarterly!$I41&gt;0,IFTA_Quarterly!$I41*TEST!I$5/100*I$3,0)</f>
        <v>#VALUE!</v>
      </c>
      <c r="J23" s="31" t="e">
        <f ca="1">+IF(IFTA_Quarterly!$I41&gt;0,IFTA_Quarterly!$I41*TEST!J$5/100*J$3,0)</f>
        <v>#VALUE!</v>
      </c>
      <c r="K23" s="31" t="e">
        <f ca="1">+IF(IFTA_Quarterly!$I41&gt;0,IFTA_Quarterly!$I41*TEST!K$5/100*K$3,0)</f>
        <v>#VALUE!</v>
      </c>
      <c r="L23" s="31" t="e">
        <f ca="1">+IF(IFTA_Quarterly!$I41&gt;0,IFTA_Quarterly!$I41*TEST!L$5/100*L$3,0)</f>
        <v>#VALUE!</v>
      </c>
      <c r="M23" s="31" t="e">
        <f ca="1">+IF(IFTA_Quarterly!$I41&gt;0,IFTA_Quarterly!$I41*TEST!M$5/100*M$3,0)</f>
        <v>#VALUE!</v>
      </c>
      <c r="N23" s="31" t="e">
        <f ca="1">+IF(IFTA_Quarterly!$I41&gt;0,IFTA_Quarterly!$I41*TEST!N$5/100*N$3,0)</f>
        <v>#VALUE!</v>
      </c>
      <c r="O23" s="31" t="e">
        <f ca="1">+IF(IFTA_Quarterly!$I41&gt;0,IFTA_Quarterly!$I41*TEST!O$5/100*O$3,0)</f>
        <v>#VALUE!</v>
      </c>
      <c r="P23" s="31" t="e">
        <f ca="1">+IF(IFTA_Quarterly!$I41&gt;0,IFTA_Quarterly!$I41*TEST!P$5/100*P$3,0)</f>
        <v>#VALUE!</v>
      </c>
      <c r="Q23" s="31" t="e">
        <f ca="1">+IF(IFTA_Quarterly!$I41&gt;0,IFTA_Quarterly!$I41*TEST!Q$5/100*Q$3,0)</f>
        <v>#VALUE!</v>
      </c>
      <c r="R23" s="31" t="e">
        <f ca="1">+IF(IFTA_Quarterly!$I41&gt;0,IFTA_Quarterly!$I41*TEST!R$5/100*R$3,0)</f>
        <v>#VALUE!</v>
      </c>
      <c r="S23" s="31" t="e">
        <f ca="1">+IF(IFTA_Quarterly!$I41&gt;0,IFTA_Quarterly!$I41*TEST!S$5/100*S$3,0)</f>
        <v>#VALUE!</v>
      </c>
      <c r="T23" s="31" t="e">
        <f ca="1">+IF(IFTA_Quarterly!$I41&gt;0,IFTA_Quarterly!$I41*TEST!T$5/100*T$3,0)</f>
        <v>#VALUE!</v>
      </c>
      <c r="U23" s="31" t="e">
        <f ca="1">+IF(IFTA_Quarterly!$I41&gt;0,IFTA_Quarterly!$I41*TEST!U$5/100*U$3,0)</f>
        <v>#VALUE!</v>
      </c>
      <c r="V23" s="31" t="e">
        <f ca="1">+IF(IFTA_Quarterly!$I41&gt;0,IFTA_Quarterly!$I41*TEST!V$5/100*V$3,0)</f>
        <v>#VALUE!</v>
      </c>
      <c r="W23" s="31" t="e">
        <f ca="1">+IF(IFTA_Quarterly!$I41&gt;0,IFTA_Quarterly!$I41*TEST!W$5/100*W$3,0)</f>
        <v>#VALUE!</v>
      </c>
      <c r="X23" s="31" t="e">
        <f ca="1">+IF(IFTA_Quarterly!$I41&gt;0,IFTA_Quarterly!$I41*TEST!X$5/100*X$3,0)</f>
        <v>#VALUE!</v>
      </c>
      <c r="Y23" s="31" t="e">
        <f ca="1">+IF(IFTA_Quarterly!$I41&gt;0,IFTA_Quarterly!$I41*TEST!Y$5/100*Y$3,0)</f>
        <v>#VALUE!</v>
      </c>
      <c r="Z23" s="31" t="e">
        <f ca="1">+IF(IFTA_Quarterly!$I41&gt;0,IFTA_Quarterly!$I41*TEST!Z$5/100*Z$3,0)</f>
        <v>#VALUE!</v>
      </c>
      <c r="AA23" s="31" t="e">
        <f ca="1">+IF(IFTA_Quarterly!$I41&gt;0,IFTA_Quarterly!$I41*TEST!AA$5/100*AA$3,0)</f>
        <v>#VALUE!</v>
      </c>
      <c r="AB23" s="31" t="e">
        <f ca="1">+IF(IFTA_Quarterly!$I41&gt;0,IFTA_Quarterly!$I41*TEST!AB$5/100*AB$3,0)</f>
        <v>#VALUE!</v>
      </c>
      <c r="AC23" s="31" t="e">
        <f ca="1">+IF(IFTA_Quarterly!$I41&gt;0,IFTA_Quarterly!$I41*TEST!AC$5/100*AC$3,0)</f>
        <v>#VALUE!</v>
      </c>
      <c r="AD23" s="31" t="e">
        <f ca="1">+IF(IFTA_Quarterly!$I41&gt;0,IFTA_Quarterly!$I41*TEST!AD$5/100*AD$3,0)</f>
        <v>#VALUE!</v>
      </c>
      <c r="AE23" s="2"/>
      <c r="AF23" s="2"/>
      <c r="AG23" s="2"/>
      <c r="AH23" s="2"/>
      <c r="AI23" s="2"/>
      <c r="AJ23" s="2"/>
      <c r="AK23" s="2"/>
      <c r="AL23" s="2"/>
      <c r="AM23" s="2"/>
      <c r="AN23" s="2"/>
      <c r="AO23" s="2"/>
      <c r="AP23" s="2"/>
      <c r="AQ23" s="2"/>
      <c r="AR23" s="2"/>
      <c r="AS23" s="2"/>
      <c r="AT23" s="2"/>
      <c r="AU23" s="2"/>
      <c r="AV23" s="2"/>
      <c r="AW23" s="2"/>
      <c r="AX23" s="2"/>
      <c r="AY23" s="2"/>
      <c r="AZ23" s="2"/>
      <c r="BA23" s="2"/>
    </row>
    <row r="24" spans="1:53" x14ac:dyDescent="0.25">
      <c r="A24" s="2" t="s">
        <v>35</v>
      </c>
      <c r="B24" s="2" t="str">
        <f t="shared" ca="1" si="3"/>
        <v/>
      </c>
      <c r="C24" s="2" t="e">
        <f ca="1">+IF(IFTA_Quarterly!$I42&gt;0,IFTA_Quarterly!$I42*TEST!C$5/100*C$3,0)</f>
        <v>#VALUE!</v>
      </c>
      <c r="D24" s="31" t="e">
        <f ca="1">+IF(IFTA_Quarterly!$I42&gt;0,IFTA_Quarterly!$I42*TEST!D$5/100*D$3,0)</f>
        <v>#VALUE!</v>
      </c>
      <c r="E24" s="31" t="e">
        <f ca="1">+IF(IFTA_Quarterly!$I42&gt;0,IFTA_Quarterly!$I42*TEST!E$5/100*E$3,0)</f>
        <v>#VALUE!</v>
      </c>
      <c r="F24" s="31" t="e">
        <f ca="1">+IF(IFTA_Quarterly!$I42&gt;0,IFTA_Quarterly!$I42*TEST!F$5/100*F$3,0)</f>
        <v>#VALUE!</v>
      </c>
      <c r="G24" s="31" t="e">
        <f ca="1">+IF(IFTA_Quarterly!$I42&gt;0,IFTA_Quarterly!$I42*TEST!G$5/100*G$3,0)</f>
        <v>#VALUE!</v>
      </c>
      <c r="H24" s="31" t="e">
        <f ca="1">+IF(IFTA_Quarterly!$I42&gt;0,IFTA_Quarterly!$I42*TEST!H$5/100*H$3,0)</f>
        <v>#VALUE!</v>
      </c>
      <c r="I24" s="31" t="e">
        <f ca="1">+IF(IFTA_Quarterly!$I42&gt;0,IFTA_Quarterly!$I42*TEST!I$5/100*I$3,0)</f>
        <v>#VALUE!</v>
      </c>
      <c r="J24" s="31" t="e">
        <f ca="1">+IF(IFTA_Quarterly!$I42&gt;0,IFTA_Quarterly!$I42*TEST!J$5/100*J$3,0)</f>
        <v>#VALUE!</v>
      </c>
      <c r="K24" s="31" t="e">
        <f ca="1">+IF(IFTA_Quarterly!$I42&gt;0,IFTA_Quarterly!$I42*TEST!K$5/100*K$3,0)</f>
        <v>#VALUE!</v>
      </c>
      <c r="L24" s="31" t="e">
        <f ca="1">+IF(IFTA_Quarterly!$I42&gt;0,IFTA_Quarterly!$I42*TEST!L$5/100*L$3,0)</f>
        <v>#VALUE!</v>
      </c>
      <c r="M24" s="31" t="e">
        <f ca="1">+IF(IFTA_Quarterly!$I42&gt;0,IFTA_Quarterly!$I42*TEST!M$5/100*M$3,0)</f>
        <v>#VALUE!</v>
      </c>
      <c r="N24" s="31" t="e">
        <f ca="1">+IF(IFTA_Quarterly!$I42&gt;0,IFTA_Quarterly!$I42*TEST!N$5/100*N$3,0)</f>
        <v>#VALUE!</v>
      </c>
      <c r="O24" s="31" t="e">
        <f ca="1">+IF(IFTA_Quarterly!$I42&gt;0,IFTA_Quarterly!$I42*TEST!O$5/100*O$3,0)</f>
        <v>#VALUE!</v>
      </c>
      <c r="P24" s="31" t="e">
        <f ca="1">+IF(IFTA_Quarterly!$I42&gt;0,IFTA_Quarterly!$I42*TEST!P$5/100*P$3,0)</f>
        <v>#VALUE!</v>
      </c>
      <c r="Q24" s="31" t="e">
        <f ca="1">+IF(IFTA_Quarterly!$I42&gt;0,IFTA_Quarterly!$I42*TEST!Q$5/100*Q$3,0)</f>
        <v>#VALUE!</v>
      </c>
      <c r="R24" s="31" t="e">
        <f ca="1">+IF(IFTA_Quarterly!$I42&gt;0,IFTA_Quarterly!$I42*TEST!R$5/100*R$3,0)</f>
        <v>#VALUE!</v>
      </c>
      <c r="S24" s="31" t="e">
        <f ca="1">+IF(IFTA_Quarterly!$I42&gt;0,IFTA_Quarterly!$I42*TEST!S$5/100*S$3,0)</f>
        <v>#VALUE!</v>
      </c>
      <c r="T24" s="31" t="e">
        <f ca="1">+IF(IFTA_Quarterly!$I42&gt;0,IFTA_Quarterly!$I42*TEST!T$5/100*T$3,0)</f>
        <v>#VALUE!</v>
      </c>
      <c r="U24" s="31" t="e">
        <f ca="1">+IF(IFTA_Quarterly!$I42&gt;0,IFTA_Quarterly!$I42*TEST!U$5/100*U$3,0)</f>
        <v>#VALUE!</v>
      </c>
      <c r="V24" s="31" t="e">
        <f ca="1">+IF(IFTA_Quarterly!$I42&gt;0,IFTA_Quarterly!$I42*TEST!V$5/100*V$3,0)</f>
        <v>#VALUE!</v>
      </c>
      <c r="W24" s="31" t="e">
        <f ca="1">+IF(IFTA_Quarterly!$I42&gt;0,IFTA_Quarterly!$I42*TEST!W$5/100*W$3,0)</f>
        <v>#VALUE!</v>
      </c>
      <c r="X24" s="31" t="e">
        <f ca="1">+IF(IFTA_Quarterly!$I42&gt;0,IFTA_Quarterly!$I42*TEST!X$5/100*X$3,0)</f>
        <v>#VALUE!</v>
      </c>
      <c r="Y24" s="31" t="e">
        <f ca="1">+IF(IFTA_Quarterly!$I42&gt;0,IFTA_Quarterly!$I42*TEST!Y$5/100*Y$3,0)</f>
        <v>#VALUE!</v>
      </c>
      <c r="Z24" s="31" t="e">
        <f ca="1">+IF(IFTA_Quarterly!$I42&gt;0,IFTA_Quarterly!$I42*TEST!Z$5/100*Z$3,0)</f>
        <v>#VALUE!</v>
      </c>
      <c r="AA24" s="31" t="e">
        <f ca="1">+IF(IFTA_Quarterly!$I42&gt;0,IFTA_Quarterly!$I42*TEST!AA$5/100*AA$3,0)</f>
        <v>#VALUE!</v>
      </c>
      <c r="AB24" s="31" t="e">
        <f ca="1">+IF(IFTA_Quarterly!$I42&gt;0,IFTA_Quarterly!$I42*TEST!AB$5/100*AB$3,0)</f>
        <v>#VALUE!</v>
      </c>
      <c r="AC24" s="31" t="e">
        <f ca="1">+IF(IFTA_Quarterly!$I42&gt;0,IFTA_Quarterly!$I42*TEST!AC$5/100*AC$3,0)</f>
        <v>#VALUE!</v>
      </c>
      <c r="AD24" s="31" t="e">
        <f ca="1">+IF(IFTA_Quarterly!$I42&gt;0,IFTA_Quarterly!$I42*TEST!AD$5/100*AD$3,0)</f>
        <v>#VALUE!</v>
      </c>
      <c r="AE24" s="2"/>
      <c r="AF24" s="2"/>
      <c r="AG24" s="2"/>
      <c r="AH24" s="2"/>
      <c r="AI24" s="2"/>
      <c r="AJ24" s="2"/>
      <c r="AK24" s="2"/>
      <c r="AL24" s="2"/>
      <c r="AM24" s="2"/>
      <c r="AN24" s="2"/>
      <c r="AO24" s="2"/>
      <c r="AP24" s="2"/>
      <c r="AQ24" s="2"/>
      <c r="AR24" s="2"/>
      <c r="AS24" s="2"/>
      <c r="AT24" s="2"/>
      <c r="AU24" s="2"/>
      <c r="AV24" s="2"/>
      <c r="AW24" s="2"/>
      <c r="AX24" s="2"/>
      <c r="AY24" s="2"/>
      <c r="AZ24" s="2"/>
      <c r="BA24" s="2"/>
    </row>
    <row r="25" spans="1:53" x14ac:dyDescent="0.25">
      <c r="A25" s="2" t="s">
        <v>36</v>
      </c>
      <c r="B25" s="2" t="str">
        <f t="shared" ca="1" si="3"/>
        <v/>
      </c>
      <c r="C25" s="2" t="e">
        <f ca="1">+IF(IFTA_Quarterly!$I43&gt;0,IFTA_Quarterly!$I43*TEST!C$5/100*C$3,0)</f>
        <v>#VALUE!</v>
      </c>
      <c r="D25" s="31" t="e">
        <f ca="1">+IF(IFTA_Quarterly!$I43&gt;0,IFTA_Quarterly!$I43*TEST!D$5/100*D$3,0)</f>
        <v>#VALUE!</v>
      </c>
      <c r="E25" s="31" t="e">
        <f ca="1">+IF(IFTA_Quarterly!$I43&gt;0,IFTA_Quarterly!$I43*TEST!E$5/100*E$3,0)</f>
        <v>#VALUE!</v>
      </c>
      <c r="F25" s="31" t="e">
        <f ca="1">+IF(IFTA_Quarterly!$I43&gt;0,IFTA_Quarterly!$I43*TEST!F$5/100*F$3,0)</f>
        <v>#VALUE!</v>
      </c>
      <c r="G25" s="31" t="e">
        <f ca="1">+IF(IFTA_Quarterly!$I43&gt;0,IFTA_Quarterly!$I43*TEST!G$5/100*G$3,0)</f>
        <v>#VALUE!</v>
      </c>
      <c r="H25" s="31" t="e">
        <f ca="1">+IF(IFTA_Quarterly!$I43&gt;0,IFTA_Quarterly!$I43*TEST!H$5/100*H$3,0)</f>
        <v>#VALUE!</v>
      </c>
      <c r="I25" s="31" t="e">
        <f ca="1">+IF(IFTA_Quarterly!$I43&gt;0,IFTA_Quarterly!$I43*TEST!I$5/100*I$3,0)</f>
        <v>#VALUE!</v>
      </c>
      <c r="J25" s="31" t="e">
        <f ca="1">+IF(IFTA_Quarterly!$I43&gt;0,IFTA_Quarterly!$I43*TEST!J$5/100*J$3,0)</f>
        <v>#VALUE!</v>
      </c>
      <c r="K25" s="31" t="e">
        <f ca="1">+IF(IFTA_Quarterly!$I43&gt;0,IFTA_Quarterly!$I43*TEST!K$5/100*K$3,0)</f>
        <v>#VALUE!</v>
      </c>
      <c r="L25" s="31" t="e">
        <f ca="1">+IF(IFTA_Quarterly!$I43&gt;0,IFTA_Quarterly!$I43*TEST!L$5/100*L$3,0)</f>
        <v>#VALUE!</v>
      </c>
      <c r="M25" s="31" t="e">
        <f ca="1">+IF(IFTA_Quarterly!$I43&gt;0,IFTA_Quarterly!$I43*TEST!M$5/100*M$3,0)</f>
        <v>#VALUE!</v>
      </c>
      <c r="N25" s="31" t="e">
        <f ca="1">+IF(IFTA_Quarterly!$I43&gt;0,IFTA_Quarterly!$I43*TEST!N$5/100*N$3,0)</f>
        <v>#VALUE!</v>
      </c>
      <c r="O25" s="31" t="e">
        <f ca="1">+IF(IFTA_Quarterly!$I43&gt;0,IFTA_Quarterly!$I43*TEST!O$5/100*O$3,0)</f>
        <v>#VALUE!</v>
      </c>
      <c r="P25" s="31" t="e">
        <f ca="1">+IF(IFTA_Quarterly!$I43&gt;0,IFTA_Quarterly!$I43*TEST!P$5/100*P$3,0)</f>
        <v>#VALUE!</v>
      </c>
      <c r="Q25" s="31" t="e">
        <f ca="1">+IF(IFTA_Quarterly!$I43&gt;0,IFTA_Quarterly!$I43*TEST!Q$5/100*Q$3,0)</f>
        <v>#VALUE!</v>
      </c>
      <c r="R25" s="31" t="e">
        <f ca="1">+IF(IFTA_Quarterly!$I43&gt;0,IFTA_Quarterly!$I43*TEST!R$5/100*R$3,0)</f>
        <v>#VALUE!</v>
      </c>
      <c r="S25" s="31" t="e">
        <f ca="1">+IF(IFTA_Quarterly!$I43&gt;0,IFTA_Quarterly!$I43*TEST!S$5/100*S$3,0)</f>
        <v>#VALUE!</v>
      </c>
      <c r="T25" s="31" t="e">
        <f ca="1">+IF(IFTA_Quarterly!$I43&gt;0,IFTA_Quarterly!$I43*TEST!T$5/100*T$3,0)</f>
        <v>#VALUE!</v>
      </c>
      <c r="U25" s="31" t="e">
        <f ca="1">+IF(IFTA_Quarterly!$I43&gt;0,IFTA_Quarterly!$I43*TEST!U$5/100*U$3,0)</f>
        <v>#VALUE!</v>
      </c>
      <c r="V25" s="31" t="e">
        <f ca="1">+IF(IFTA_Quarterly!$I43&gt;0,IFTA_Quarterly!$I43*TEST!V$5/100*V$3,0)</f>
        <v>#VALUE!</v>
      </c>
      <c r="W25" s="31" t="e">
        <f ca="1">+IF(IFTA_Quarterly!$I43&gt;0,IFTA_Quarterly!$I43*TEST!W$5/100*W$3,0)</f>
        <v>#VALUE!</v>
      </c>
      <c r="X25" s="31" t="e">
        <f ca="1">+IF(IFTA_Quarterly!$I43&gt;0,IFTA_Quarterly!$I43*TEST!X$5/100*X$3,0)</f>
        <v>#VALUE!</v>
      </c>
      <c r="Y25" s="31" t="e">
        <f ca="1">+IF(IFTA_Quarterly!$I43&gt;0,IFTA_Quarterly!$I43*TEST!Y$5/100*Y$3,0)</f>
        <v>#VALUE!</v>
      </c>
      <c r="Z25" s="31" t="e">
        <f ca="1">+IF(IFTA_Quarterly!$I43&gt;0,IFTA_Quarterly!$I43*TEST!Z$5/100*Z$3,0)</f>
        <v>#VALUE!</v>
      </c>
      <c r="AA25" s="31" t="e">
        <f ca="1">+IF(IFTA_Quarterly!$I43&gt;0,IFTA_Quarterly!$I43*TEST!AA$5/100*AA$3,0)</f>
        <v>#VALUE!</v>
      </c>
      <c r="AB25" s="31" t="e">
        <f ca="1">+IF(IFTA_Quarterly!$I43&gt;0,IFTA_Quarterly!$I43*TEST!AB$5/100*AB$3,0)</f>
        <v>#VALUE!</v>
      </c>
      <c r="AC25" s="31" t="e">
        <f ca="1">+IF(IFTA_Quarterly!$I43&gt;0,IFTA_Quarterly!$I43*TEST!AC$5/100*AC$3,0)</f>
        <v>#VALUE!</v>
      </c>
      <c r="AD25" s="31" t="e">
        <f ca="1">+IF(IFTA_Quarterly!$I43&gt;0,IFTA_Quarterly!$I43*TEST!AD$5/100*AD$3,0)</f>
        <v>#VALUE!</v>
      </c>
      <c r="AE25" s="2"/>
      <c r="AF25" s="2"/>
      <c r="AG25" s="2"/>
      <c r="AH25" s="2"/>
      <c r="AI25" s="2"/>
      <c r="AJ25" s="2"/>
      <c r="AK25" s="2"/>
      <c r="AL25" s="2"/>
      <c r="AM25" s="2"/>
      <c r="AN25" s="2"/>
      <c r="AO25" s="2"/>
      <c r="AP25" s="2"/>
      <c r="AQ25" s="2"/>
      <c r="AR25" s="2"/>
      <c r="AS25" s="2"/>
      <c r="AT25" s="2"/>
      <c r="AU25" s="2"/>
      <c r="AV25" s="2"/>
      <c r="AW25" s="2"/>
      <c r="AX25" s="2"/>
      <c r="AY25" s="2"/>
      <c r="AZ25" s="2"/>
      <c r="BA25" s="2"/>
    </row>
    <row r="26" spans="1:53" x14ac:dyDescent="0.25">
      <c r="A26" s="2" t="s">
        <v>37</v>
      </c>
      <c r="B26" s="2" t="str">
        <f t="shared" ca="1" si="3"/>
        <v/>
      </c>
      <c r="C26" s="2" t="e">
        <f ca="1">+IF(IFTA_Quarterly!$I44&gt;0,IFTA_Quarterly!$I44*TEST!C$5/100*C$3,0)</f>
        <v>#VALUE!</v>
      </c>
      <c r="D26" s="31" t="e">
        <f ca="1">+IF(IFTA_Quarterly!$I44&gt;0,IFTA_Quarterly!$I44*TEST!D$5/100*D$3,0)</f>
        <v>#VALUE!</v>
      </c>
      <c r="E26" s="31" t="e">
        <f ca="1">+IF(IFTA_Quarterly!$I44&gt;0,IFTA_Quarterly!$I44*TEST!E$5/100*E$3,0)</f>
        <v>#VALUE!</v>
      </c>
      <c r="F26" s="31" t="e">
        <f ca="1">+IF(IFTA_Quarterly!$I44&gt;0,IFTA_Quarterly!$I44*TEST!F$5/100*F$3,0)</f>
        <v>#VALUE!</v>
      </c>
      <c r="G26" s="31" t="e">
        <f ca="1">+IF(IFTA_Quarterly!$I44&gt;0,IFTA_Quarterly!$I44*TEST!G$5/100*G$3,0)</f>
        <v>#VALUE!</v>
      </c>
      <c r="H26" s="31" t="e">
        <f ca="1">+IF(IFTA_Quarterly!$I44&gt;0,IFTA_Quarterly!$I44*TEST!H$5/100*H$3,0)</f>
        <v>#VALUE!</v>
      </c>
      <c r="I26" s="31" t="e">
        <f ca="1">+IF(IFTA_Quarterly!$I44&gt;0,IFTA_Quarterly!$I44*TEST!I$5/100*I$3,0)</f>
        <v>#VALUE!</v>
      </c>
      <c r="J26" s="31" t="e">
        <f ca="1">+IF(IFTA_Quarterly!$I44&gt;0,IFTA_Quarterly!$I44*TEST!J$5/100*J$3,0)</f>
        <v>#VALUE!</v>
      </c>
      <c r="K26" s="31" t="e">
        <f ca="1">+IF(IFTA_Quarterly!$I44&gt;0,IFTA_Quarterly!$I44*TEST!K$5/100*K$3,0)</f>
        <v>#VALUE!</v>
      </c>
      <c r="L26" s="31" t="e">
        <f ca="1">+IF(IFTA_Quarterly!$I44&gt;0,IFTA_Quarterly!$I44*TEST!L$5/100*L$3,0)</f>
        <v>#VALUE!</v>
      </c>
      <c r="M26" s="31" t="e">
        <f ca="1">+IF(IFTA_Quarterly!$I44&gt;0,IFTA_Quarterly!$I44*TEST!M$5/100*M$3,0)</f>
        <v>#VALUE!</v>
      </c>
      <c r="N26" s="31" t="e">
        <f ca="1">+IF(IFTA_Quarterly!$I44&gt;0,IFTA_Quarterly!$I44*TEST!N$5/100*N$3,0)</f>
        <v>#VALUE!</v>
      </c>
      <c r="O26" s="31" t="e">
        <f ca="1">+IF(IFTA_Quarterly!$I44&gt;0,IFTA_Quarterly!$I44*TEST!O$5/100*O$3,0)</f>
        <v>#VALUE!</v>
      </c>
      <c r="P26" s="31" t="e">
        <f ca="1">+IF(IFTA_Quarterly!$I44&gt;0,IFTA_Quarterly!$I44*TEST!P$5/100*P$3,0)</f>
        <v>#VALUE!</v>
      </c>
      <c r="Q26" s="31" t="e">
        <f ca="1">+IF(IFTA_Quarterly!$I44&gt;0,IFTA_Quarterly!$I44*TEST!Q$5/100*Q$3,0)</f>
        <v>#VALUE!</v>
      </c>
      <c r="R26" s="31" t="e">
        <f ca="1">+IF(IFTA_Quarterly!$I44&gt;0,IFTA_Quarterly!$I44*TEST!R$5/100*R$3,0)</f>
        <v>#VALUE!</v>
      </c>
      <c r="S26" s="31" t="e">
        <f ca="1">+IF(IFTA_Quarterly!$I44&gt;0,IFTA_Quarterly!$I44*TEST!S$5/100*S$3,0)</f>
        <v>#VALUE!</v>
      </c>
      <c r="T26" s="31" t="e">
        <f ca="1">+IF(IFTA_Quarterly!$I44&gt;0,IFTA_Quarterly!$I44*TEST!T$5/100*T$3,0)</f>
        <v>#VALUE!</v>
      </c>
      <c r="U26" s="31" t="e">
        <f ca="1">+IF(IFTA_Quarterly!$I44&gt;0,IFTA_Quarterly!$I44*TEST!U$5/100*U$3,0)</f>
        <v>#VALUE!</v>
      </c>
      <c r="V26" s="31" t="e">
        <f ca="1">+IF(IFTA_Quarterly!$I44&gt;0,IFTA_Quarterly!$I44*TEST!V$5/100*V$3,0)</f>
        <v>#VALUE!</v>
      </c>
      <c r="W26" s="31" t="e">
        <f ca="1">+IF(IFTA_Quarterly!$I44&gt;0,IFTA_Quarterly!$I44*TEST!W$5/100*W$3,0)</f>
        <v>#VALUE!</v>
      </c>
      <c r="X26" s="31" t="e">
        <f ca="1">+IF(IFTA_Quarterly!$I44&gt;0,IFTA_Quarterly!$I44*TEST!X$5/100*X$3,0)</f>
        <v>#VALUE!</v>
      </c>
      <c r="Y26" s="31" t="e">
        <f ca="1">+IF(IFTA_Quarterly!$I44&gt;0,IFTA_Quarterly!$I44*TEST!Y$5/100*Y$3,0)</f>
        <v>#VALUE!</v>
      </c>
      <c r="Z26" s="31" t="e">
        <f ca="1">+IF(IFTA_Quarterly!$I44&gt;0,IFTA_Quarterly!$I44*TEST!Z$5/100*Z$3,0)</f>
        <v>#VALUE!</v>
      </c>
      <c r="AA26" s="31" t="e">
        <f ca="1">+IF(IFTA_Quarterly!$I44&gt;0,IFTA_Quarterly!$I44*TEST!AA$5/100*AA$3,0)</f>
        <v>#VALUE!</v>
      </c>
      <c r="AB26" s="31" t="e">
        <f ca="1">+IF(IFTA_Quarterly!$I44&gt;0,IFTA_Quarterly!$I44*TEST!AB$5/100*AB$3,0)</f>
        <v>#VALUE!</v>
      </c>
      <c r="AC26" s="31" t="e">
        <f ca="1">+IF(IFTA_Quarterly!$I44&gt;0,IFTA_Quarterly!$I44*TEST!AC$5/100*AC$3,0)</f>
        <v>#VALUE!</v>
      </c>
      <c r="AD26" s="31" t="e">
        <f ca="1">+IF(IFTA_Quarterly!$I44&gt;0,IFTA_Quarterly!$I44*TEST!AD$5/100*AD$3,0)</f>
        <v>#VALUE!</v>
      </c>
      <c r="AE26" s="2"/>
      <c r="AF26" s="2"/>
      <c r="AG26" s="2"/>
      <c r="AH26" s="2"/>
      <c r="AI26" s="2"/>
      <c r="AJ26" s="2"/>
      <c r="AK26" s="2"/>
      <c r="AL26" s="2"/>
      <c r="AM26" s="2"/>
      <c r="AN26" s="2"/>
      <c r="AO26" s="2"/>
      <c r="AP26" s="2"/>
      <c r="AQ26" s="2"/>
      <c r="AR26" s="2"/>
      <c r="AS26" s="2"/>
      <c r="AT26" s="2"/>
      <c r="AU26" s="2"/>
      <c r="AV26" s="2"/>
      <c r="AW26" s="2"/>
      <c r="AX26" s="2"/>
      <c r="AY26" s="2"/>
      <c r="AZ26" s="2"/>
      <c r="BA26" s="2"/>
    </row>
    <row r="27" spans="1:53" x14ac:dyDescent="0.25">
      <c r="A27" s="2" t="s">
        <v>38</v>
      </c>
      <c r="B27" s="2" t="str">
        <f t="shared" ca="1" si="3"/>
        <v/>
      </c>
      <c r="C27" s="2" t="e">
        <f ca="1">+IF(IFTA_Quarterly!$I45&gt;0,IFTA_Quarterly!$I45*TEST!C$5/100*C$3,0)</f>
        <v>#VALUE!</v>
      </c>
      <c r="D27" s="31" t="e">
        <f ca="1">+IF(IFTA_Quarterly!$I45&gt;0,IFTA_Quarterly!$I45*TEST!D$5/100*D$3,0)</f>
        <v>#VALUE!</v>
      </c>
      <c r="E27" s="31" t="e">
        <f ca="1">+IF(IFTA_Quarterly!$I45&gt;0,IFTA_Quarterly!$I45*TEST!E$5/100*E$3,0)</f>
        <v>#VALUE!</v>
      </c>
      <c r="F27" s="31" t="e">
        <f ca="1">+IF(IFTA_Quarterly!$I45&gt;0,IFTA_Quarterly!$I45*TEST!F$5/100*F$3,0)</f>
        <v>#VALUE!</v>
      </c>
      <c r="G27" s="31" t="e">
        <f ca="1">+IF(IFTA_Quarterly!$I45&gt;0,IFTA_Quarterly!$I45*TEST!G$5/100*G$3,0)</f>
        <v>#VALUE!</v>
      </c>
      <c r="H27" s="31" t="e">
        <f ca="1">+IF(IFTA_Quarterly!$I45&gt;0,IFTA_Quarterly!$I45*TEST!H$5/100*H$3,0)</f>
        <v>#VALUE!</v>
      </c>
      <c r="I27" s="31" t="e">
        <f ca="1">+IF(IFTA_Quarterly!$I45&gt;0,IFTA_Quarterly!$I45*TEST!I$5/100*I$3,0)</f>
        <v>#VALUE!</v>
      </c>
      <c r="J27" s="31" t="e">
        <f ca="1">+IF(IFTA_Quarterly!$I45&gt;0,IFTA_Quarterly!$I45*TEST!J$5/100*J$3,0)</f>
        <v>#VALUE!</v>
      </c>
      <c r="K27" s="31" t="e">
        <f ca="1">+IF(IFTA_Quarterly!$I45&gt;0,IFTA_Quarterly!$I45*TEST!K$5/100*K$3,0)</f>
        <v>#VALUE!</v>
      </c>
      <c r="L27" s="31" t="e">
        <f ca="1">+IF(IFTA_Quarterly!$I45&gt;0,IFTA_Quarterly!$I45*TEST!L$5/100*L$3,0)</f>
        <v>#VALUE!</v>
      </c>
      <c r="M27" s="31" t="e">
        <f ca="1">+IF(IFTA_Quarterly!$I45&gt;0,IFTA_Quarterly!$I45*TEST!M$5/100*M$3,0)</f>
        <v>#VALUE!</v>
      </c>
      <c r="N27" s="31" t="e">
        <f ca="1">+IF(IFTA_Quarterly!$I45&gt;0,IFTA_Quarterly!$I45*TEST!N$5/100*N$3,0)</f>
        <v>#VALUE!</v>
      </c>
      <c r="O27" s="31" t="e">
        <f ca="1">+IF(IFTA_Quarterly!$I45&gt;0,IFTA_Quarterly!$I45*TEST!O$5/100*O$3,0)</f>
        <v>#VALUE!</v>
      </c>
      <c r="P27" s="31" t="e">
        <f ca="1">+IF(IFTA_Quarterly!$I45&gt;0,IFTA_Quarterly!$I45*TEST!P$5/100*P$3,0)</f>
        <v>#VALUE!</v>
      </c>
      <c r="Q27" s="31" t="e">
        <f ca="1">+IF(IFTA_Quarterly!$I45&gt;0,IFTA_Quarterly!$I45*TEST!Q$5/100*Q$3,0)</f>
        <v>#VALUE!</v>
      </c>
      <c r="R27" s="31" t="e">
        <f ca="1">+IF(IFTA_Quarterly!$I45&gt;0,IFTA_Quarterly!$I45*TEST!R$5/100*R$3,0)</f>
        <v>#VALUE!</v>
      </c>
      <c r="S27" s="31" t="e">
        <f ca="1">+IF(IFTA_Quarterly!$I45&gt;0,IFTA_Quarterly!$I45*TEST!S$5/100*S$3,0)</f>
        <v>#VALUE!</v>
      </c>
      <c r="T27" s="31" t="e">
        <f ca="1">+IF(IFTA_Quarterly!$I45&gt;0,IFTA_Quarterly!$I45*TEST!T$5/100*T$3,0)</f>
        <v>#VALUE!</v>
      </c>
      <c r="U27" s="31" t="e">
        <f ca="1">+IF(IFTA_Quarterly!$I45&gt;0,IFTA_Quarterly!$I45*TEST!U$5/100*U$3,0)</f>
        <v>#VALUE!</v>
      </c>
      <c r="V27" s="31" t="e">
        <f ca="1">+IF(IFTA_Quarterly!$I45&gt;0,IFTA_Quarterly!$I45*TEST!V$5/100*V$3,0)</f>
        <v>#VALUE!</v>
      </c>
      <c r="W27" s="31" t="e">
        <f ca="1">+IF(IFTA_Quarterly!$I45&gt;0,IFTA_Quarterly!$I45*TEST!W$5/100*W$3,0)</f>
        <v>#VALUE!</v>
      </c>
      <c r="X27" s="31" t="e">
        <f ca="1">+IF(IFTA_Quarterly!$I45&gt;0,IFTA_Quarterly!$I45*TEST!X$5/100*X$3,0)</f>
        <v>#VALUE!</v>
      </c>
      <c r="Y27" s="31" t="e">
        <f ca="1">+IF(IFTA_Quarterly!$I45&gt;0,IFTA_Quarterly!$I45*TEST!Y$5/100*Y$3,0)</f>
        <v>#VALUE!</v>
      </c>
      <c r="Z27" s="31" t="e">
        <f ca="1">+IF(IFTA_Quarterly!$I45&gt;0,IFTA_Quarterly!$I45*TEST!Z$5/100*Z$3,0)</f>
        <v>#VALUE!</v>
      </c>
      <c r="AA27" s="31" t="e">
        <f ca="1">+IF(IFTA_Quarterly!$I45&gt;0,IFTA_Quarterly!$I45*TEST!AA$5/100*AA$3,0)</f>
        <v>#VALUE!</v>
      </c>
      <c r="AB27" s="31" t="e">
        <f ca="1">+IF(IFTA_Quarterly!$I45&gt;0,IFTA_Quarterly!$I45*TEST!AB$5/100*AB$3,0)</f>
        <v>#VALUE!</v>
      </c>
      <c r="AC27" s="31" t="e">
        <f ca="1">+IF(IFTA_Quarterly!$I45&gt;0,IFTA_Quarterly!$I45*TEST!AC$5/100*AC$3,0)</f>
        <v>#VALUE!</v>
      </c>
      <c r="AD27" s="31" t="e">
        <f ca="1">+IF(IFTA_Quarterly!$I45&gt;0,IFTA_Quarterly!$I45*TEST!AD$5/100*AD$3,0)</f>
        <v>#VALUE!</v>
      </c>
      <c r="AE27" s="2"/>
      <c r="AF27" s="2"/>
      <c r="AG27" s="2"/>
      <c r="AH27" s="2"/>
      <c r="AI27" s="2"/>
      <c r="AJ27" s="2"/>
      <c r="AK27" s="2"/>
      <c r="AL27" s="2"/>
      <c r="AM27" s="2"/>
      <c r="AN27" s="2"/>
      <c r="AO27" s="2"/>
      <c r="AP27" s="2"/>
      <c r="AQ27" s="2"/>
      <c r="AR27" s="2"/>
      <c r="AS27" s="2"/>
      <c r="AT27" s="2"/>
      <c r="AU27" s="2"/>
      <c r="AV27" s="2"/>
      <c r="AW27" s="2"/>
      <c r="AX27" s="2"/>
      <c r="AY27" s="2"/>
      <c r="AZ27" s="2"/>
      <c r="BA27" s="2"/>
    </row>
    <row r="28" spans="1:53" x14ac:dyDescent="0.25">
      <c r="A28" s="2" t="s">
        <v>39</v>
      </c>
      <c r="B28" s="2" t="str">
        <f t="shared" ca="1" si="3"/>
        <v/>
      </c>
      <c r="C28" s="2" t="e">
        <f ca="1">+IF(IFTA_Quarterly!$I46&gt;0,IFTA_Quarterly!$I46*TEST!C$5/100*C$3,0)</f>
        <v>#VALUE!</v>
      </c>
      <c r="D28" s="31" t="e">
        <f ca="1">+IF(IFTA_Quarterly!$I46&gt;0,IFTA_Quarterly!$I46*TEST!D$5/100*D$3,0)</f>
        <v>#VALUE!</v>
      </c>
      <c r="E28" s="31" t="e">
        <f ca="1">+IF(IFTA_Quarterly!$I46&gt;0,IFTA_Quarterly!$I46*TEST!E$5/100*E$3,0)</f>
        <v>#VALUE!</v>
      </c>
      <c r="F28" s="31" t="e">
        <f ca="1">+IF(IFTA_Quarterly!$I46&gt;0,IFTA_Quarterly!$I46*TEST!F$5/100*F$3,0)</f>
        <v>#VALUE!</v>
      </c>
      <c r="G28" s="31" t="e">
        <f ca="1">+IF(IFTA_Quarterly!$I46&gt;0,IFTA_Quarterly!$I46*TEST!G$5/100*G$3,0)</f>
        <v>#VALUE!</v>
      </c>
      <c r="H28" s="31" t="e">
        <f ca="1">+IF(IFTA_Quarterly!$I46&gt;0,IFTA_Quarterly!$I46*TEST!H$5/100*H$3,0)</f>
        <v>#VALUE!</v>
      </c>
      <c r="I28" s="31" t="e">
        <f ca="1">+IF(IFTA_Quarterly!$I46&gt;0,IFTA_Quarterly!$I46*TEST!I$5/100*I$3,0)</f>
        <v>#VALUE!</v>
      </c>
      <c r="J28" s="31" t="e">
        <f ca="1">+IF(IFTA_Quarterly!$I46&gt;0,IFTA_Quarterly!$I46*TEST!J$5/100*J$3,0)</f>
        <v>#VALUE!</v>
      </c>
      <c r="K28" s="31" t="e">
        <f ca="1">+IF(IFTA_Quarterly!$I46&gt;0,IFTA_Quarterly!$I46*TEST!K$5/100*K$3,0)</f>
        <v>#VALUE!</v>
      </c>
      <c r="L28" s="31" t="e">
        <f ca="1">+IF(IFTA_Quarterly!$I46&gt;0,IFTA_Quarterly!$I46*TEST!L$5/100*L$3,0)</f>
        <v>#VALUE!</v>
      </c>
      <c r="M28" s="31" t="e">
        <f ca="1">+IF(IFTA_Quarterly!$I46&gt;0,IFTA_Quarterly!$I46*TEST!M$5/100*M$3,0)</f>
        <v>#VALUE!</v>
      </c>
      <c r="N28" s="31" t="e">
        <f ca="1">+IF(IFTA_Quarterly!$I46&gt;0,IFTA_Quarterly!$I46*TEST!N$5/100*N$3,0)</f>
        <v>#VALUE!</v>
      </c>
      <c r="O28" s="31" t="e">
        <f ca="1">+IF(IFTA_Quarterly!$I46&gt;0,IFTA_Quarterly!$I46*TEST!O$5/100*O$3,0)</f>
        <v>#VALUE!</v>
      </c>
      <c r="P28" s="31" t="e">
        <f ca="1">+IF(IFTA_Quarterly!$I46&gt;0,IFTA_Quarterly!$I46*TEST!P$5/100*P$3,0)</f>
        <v>#VALUE!</v>
      </c>
      <c r="Q28" s="31" t="e">
        <f ca="1">+IF(IFTA_Quarterly!$I46&gt;0,IFTA_Quarterly!$I46*TEST!Q$5/100*Q$3,0)</f>
        <v>#VALUE!</v>
      </c>
      <c r="R28" s="31" t="e">
        <f ca="1">+IF(IFTA_Quarterly!$I46&gt;0,IFTA_Quarterly!$I46*TEST!R$5/100*R$3,0)</f>
        <v>#VALUE!</v>
      </c>
      <c r="S28" s="31" t="e">
        <f ca="1">+IF(IFTA_Quarterly!$I46&gt;0,IFTA_Quarterly!$I46*TEST!S$5/100*S$3,0)</f>
        <v>#VALUE!</v>
      </c>
      <c r="T28" s="31" t="e">
        <f ca="1">+IF(IFTA_Quarterly!$I46&gt;0,IFTA_Quarterly!$I46*TEST!T$5/100*T$3,0)</f>
        <v>#VALUE!</v>
      </c>
      <c r="U28" s="31" t="e">
        <f ca="1">+IF(IFTA_Quarterly!$I46&gt;0,IFTA_Quarterly!$I46*TEST!U$5/100*U$3,0)</f>
        <v>#VALUE!</v>
      </c>
      <c r="V28" s="31" t="e">
        <f ca="1">+IF(IFTA_Quarterly!$I46&gt;0,IFTA_Quarterly!$I46*TEST!V$5/100*V$3,0)</f>
        <v>#VALUE!</v>
      </c>
      <c r="W28" s="31" t="e">
        <f ca="1">+IF(IFTA_Quarterly!$I46&gt;0,IFTA_Quarterly!$I46*TEST!W$5/100*W$3,0)</f>
        <v>#VALUE!</v>
      </c>
      <c r="X28" s="31" t="e">
        <f ca="1">+IF(IFTA_Quarterly!$I46&gt;0,IFTA_Quarterly!$I46*TEST!X$5/100*X$3,0)</f>
        <v>#VALUE!</v>
      </c>
      <c r="Y28" s="31" t="e">
        <f ca="1">+IF(IFTA_Quarterly!$I46&gt;0,IFTA_Quarterly!$I46*TEST!Y$5/100*Y$3,0)</f>
        <v>#VALUE!</v>
      </c>
      <c r="Z28" s="31" t="e">
        <f ca="1">+IF(IFTA_Quarterly!$I46&gt;0,IFTA_Quarterly!$I46*TEST!Z$5/100*Z$3,0)</f>
        <v>#VALUE!</v>
      </c>
      <c r="AA28" s="31" t="e">
        <f ca="1">+IF(IFTA_Quarterly!$I46&gt;0,IFTA_Quarterly!$I46*TEST!AA$5/100*AA$3,0)</f>
        <v>#VALUE!</v>
      </c>
      <c r="AB28" s="31" t="e">
        <f ca="1">+IF(IFTA_Quarterly!$I46&gt;0,IFTA_Quarterly!$I46*TEST!AB$5/100*AB$3,0)</f>
        <v>#VALUE!</v>
      </c>
      <c r="AC28" s="31" t="e">
        <f ca="1">+IF(IFTA_Quarterly!$I46&gt;0,IFTA_Quarterly!$I46*TEST!AC$5/100*AC$3,0)</f>
        <v>#VALUE!</v>
      </c>
      <c r="AD28" s="31" t="e">
        <f ca="1">+IF(IFTA_Quarterly!$I46&gt;0,IFTA_Quarterly!$I46*TEST!AD$5/100*AD$3,0)</f>
        <v>#VALUE!</v>
      </c>
      <c r="AE28" s="2"/>
      <c r="AF28" s="2"/>
      <c r="AG28" s="2"/>
      <c r="AH28" s="2"/>
      <c r="AI28" s="2"/>
      <c r="AJ28" s="2"/>
      <c r="AK28" s="2"/>
      <c r="AL28" s="2"/>
      <c r="AM28" s="2"/>
      <c r="AN28" s="2"/>
      <c r="AO28" s="2"/>
      <c r="AP28" s="2"/>
      <c r="AQ28" s="2"/>
      <c r="AR28" s="2"/>
      <c r="AS28" s="2"/>
      <c r="AT28" s="2"/>
      <c r="AU28" s="2"/>
      <c r="AV28" s="2"/>
      <c r="AW28" s="2"/>
      <c r="AX28" s="2"/>
      <c r="AY28" s="2"/>
      <c r="AZ28" s="2"/>
      <c r="BA28" s="2"/>
    </row>
    <row r="29" spans="1:53" x14ac:dyDescent="0.25">
      <c r="A29" s="2" t="s">
        <v>40</v>
      </c>
      <c r="B29" s="2" t="str">
        <f t="shared" ca="1" si="3"/>
        <v/>
      </c>
      <c r="C29" s="2" t="e">
        <f ca="1">+IF(IFTA_Quarterly!$I47&gt;0,IFTA_Quarterly!$I47*TEST!C$5/100*C$3,0)</f>
        <v>#VALUE!</v>
      </c>
      <c r="D29" s="31" t="e">
        <f ca="1">+IF(IFTA_Quarterly!$I47&gt;0,IFTA_Quarterly!$I47*TEST!D$5/100*D$3,0)</f>
        <v>#VALUE!</v>
      </c>
      <c r="E29" s="31" t="e">
        <f ca="1">+IF(IFTA_Quarterly!$I47&gt;0,IFTA_Quarterly!$I47*TEST!E$5/100*E$3,0)</f>
        <v>#VALUE!</v>
      </c>
      <c r="F29" s="31" t="e">
        <f ca="1">+IF(IFTA_Quarterly!$I47&gt;0,IFTA_Quarterly!$I47*TEST!F$5/100*F$3,0)</f>
        <v>#VALUE!</v>
      </c>
      <c r="G29" s="31" t="e">
        <f ca="1">+IF(IFTA_Quarterly!$I47&gt;0,IFTA_Quarterly!$I47*TEST!G$5/100*G$3,0)</f>
        <v>#VALUE!</v>
      </c>
      <c r="H29" s="31" t="e">
        <f ca="1">+IF(IFTA_Quarterly!$I47&gt;0,IFTA_Quarterly!$I47*TEST!H$5/100*H$3,0)</f>
        <v>#VALUE!</v>
      </c>
      <c r="I29" s="31" t="e">
        <f ca="1">+IF(IFTA_Quarterly!$I47&gt;0,IFTA_Quarterly!$I47*TEST!I$5/100*I$3,0)</f>
        <v>#VALUE!</v>
      </c>
      <c r="J29" s="31" t="e">
        <f ca="1">+IF(IFTA_Quarterly!$I47&gt;0,IFTA_Quarterly!$I47*TEST!J$5/100*J$3,0)</f>
        <v>#VALUE!</v>
      </c>
      <c r="K29" s="31" t="e">
        <f ca="1">+IF(IFTA_Quarterly!$I47&gt;0,IFTA_Quarterly!$I47*TEST!K$5/100*K$3,0)</f>
        <v>#VALUE!</v>
      </c>
      <c r="L29" s="31" t="e">
        <f ca="1">+IF(IFTA_Quarterly!$I47&gt;0,IFTA_Quarterly!$I47*TEST!L$5/100*L$3,0)</f>
        <v>#VALUE!</v>
      </c>
      <c r="M29" s="31" t="e">
        <f ca="1">+IF(IFTA_Quarterly!$I47&gt;0,IFTA_Quarterly!$I47*TEST!M$5/100*M$3,0)</f>
        <v>#VALUE!</v>
      </c>
      <c r="N29" s="31" t="e">
        <f ca="1">+IF(IFTA_Quarterly!$I47&gt;0,IFTA_Quarterly!$I47*TEST!N$5/100*N$3,0)</f>
        <v>#VALUE!</v>
      </c>
      <c r="O29" s="31" t="e">
        <f ca="1">+IF(IFTA_Quarterly!$I47&gt;0,IFTA_Quarterly!$I47*TEST!O$5/100*O$3,0)</f>
        <v>#VALUE!</v>
      </c>
      <c r="P29" s="31" t="e">
        <f ca="1">+IF(IFTA_Quarterly!$I47&gt;0,IFTA_Quarterly!$I47*TEST!P$5/100*P$3,0)</f>
        <v>#VALUE!</v>
      </c>
      <c r="Q29" s="31" t="e">
        <f ca="1">+IF(IFTA_Quarterly!$I47&gt;0,IFTA_Quarterly!$I47*TEST!Q$5/100*Q$3,0)</f>
        <v>#VALUE!</v>
      </c>
      <c r="R29" s="31" t="e">
        <f ca="1">+IF(IFTA_Quarterly!$I47&gt;0,IFTA_Quarterly!$I47*TEST!R$5/100*R$3,0)</f>
        <v>#VALUE!</v>
      </c>
      <c r="S29" s="31" t="e">
        <f ca="1">+IF(IFTA_Quarterly!$I47&gt;0,IFTA_Quarterly!$I47*TEST!S$5/100*S$3,0)</f>
        <v>#VALUE!</v>
      </c>
      <c r="T29" s="31" t="e">
        <f ca="1">+IF(IFTA_Quarterly!$I47&gt;0,IFTA_Quarterly!$I47*TEST!T$5/100*T$3,0)</f>
        <v>#VALUE!</v>
      </c>
      <c r="U29" s="31" t="e">
        <f ca="1">+IF(IFTA_Quarterly!$I47&gt;0,IFTA_Quarterly!$I47*TEST!U$5/100*U$3,0)</f>
        <v>#VALUE!</v>
      </c>
      <c r="V29" s="31" t="e">
        <f ca="1">+IF(IFTA_Quarterly!$I47&gt;0,IFTA_Quarterly!$I47*TEST!V$5/100*V$3,0)</f>
        <v>#VALUE!</v>
      </c>
      <c r="W29" s="31" t="e">
        <f ca="1">+IF(IFTA_Quarterly!$I47&gt;0,IFTA_Quarterly!$I47*TEST!W$5/100*W$3,0)</f>
        <v>#VALUE!</v>
      </c>
      <c r="X29" s="31" t="e">
        <f ca="1">+IF(IFTA_Quarterly!$I47&gt;0,IFTA_Quarterly!$I47*TEST!X$5/100*X$3,0)</f>
        <v>#VALUE!</v>
      </c>
      <c r="Y29" s="31" t="e">
        <f ca="1">+IF(IFTA_Quarterly!$I47&gt;0,IFTA_Quarterly!$I47*TEST!Y$5/100*Y$3,0)</f>
        <v>#VALUE!</v>
      </c>
      <c r="Z29" s="31" t="e">
        <f ca="1">+IF(IFTA_Quarterly!$I47&gt;0,IFTA_Quarterly!$I47*TEST!Z$5/100*Z$3,0)</f>
        <v>#VALUE!</v>
      </c>
      <c r="AA29" s="31" t="e">
        <f ca="1">+IF(IFTA_Quarterly!$I47&gt;0,IFTA_Quarterly!$I47*TEST!AA$5/100*AA$3,0)</f>
        <v>#VALUE!</v>
      </c>
      <c r="AB29" s="31" t="e">
        <f ca="1">+IF(IFTA_Quarterly!$I47&gt;0,IFTA_Quarterly!$I47*TEST!AB$5/100*AB$3,0)</f>
        <v>#VALUE!</v>
      </c>
      <c r="AC29" s="31" t="e">
        <f ca="1">+IF(IFTA_Quarterly!$I47&gt;0,IFTA_Quarterly!$I47*TEST!AC$5/100*AC$3,0)</f>
        <v>#VALUE!</v>
      </c>
      <c r="AD29" s="31" t="e">
        <f ca="1">+IF(IFTA_Quarterly!$I47&gt;0,IFTA_Quarterly!$I47*TEST!AD$5/100*AD$3,0)</f>
        <v>#VALUE!</v>
      </c>
      <c r="AE29" s="2"/>
      <c r="AF29" s="2"/>
      <c r="AG29" s="2"/>
      <c r="AH29" s="2"/>
      <c r="AI29" s="2"/>
      <c r="AJ29" s="2"/>
      <c r="AK29" s="2"/>
      <c r="AL29" s="2"/>
      <c r="AM29" s="2"/>
      <c r="AN29" s="2"/>
      <c r="AO29" s="2"/>
      <c r="AP29" s="2"/>
      <c r="AQ29" s="2"/>
      <c r="AR29" s="2"/>
      <c r="AS29" s="2"/>
      <c r="AT29" s="2"/>
      <c r="AU29" s="2"/>
      <c r="AV29" s="2"/>
      <c r="AW29" s="2"/>
      <c r="AX29" s="2"/>
      <c r="AY29" s="2"/>
      <c r="AZ29" s="2"/>
      <c r="BA29" s="2"/>
    </row>
    <row r="30" spans="1:53" x14ac:dyDescent="0.25">
      <c r="A30" s="2" t="s">
        <v>41</v>
      </c>
      <c r="B30" s="2" t="str">
        <f t="shared" ca="1" si="3"/>
        <v/>
      </c>
      <c r="C30" s="2" t="e">
        <f ca="1">+IF(IFTA_Quarterly!$I48&gt;0,IFTA_Quarterly!$I48*TEST!C$5/100*C$3,0)</f>
        <v>#VALUE!</v>
      </c>
      <c r="D30" s="31" t="e">
        <f ca="1">+IF(IFTA_Quarterly!$I48&gt;0,IFTA_Quarterly!$I48*TEST!D$5/100*D$3,0)</f>
        <v>#VALUE!</v>
      </c>
      <c r="E30" s="31" t="e">
        <f ca="1">+IF(IFTA_Quarterly!$I48&gt;0,IFTA_Quarterly!$I48*TEST!E$5/100*E$3,0)</f>
        <v>#VALUE!</v>
      </c>
      <c r="F30" s="31" t="e">
        <f ca="1">+IF(IFTA_Quarterly!$I48&gt;0,IFTA_Quarterly!$I48*TEST!F$5/100*F$3,0)</f>
        <v>#VALUE!</v>
      </c>
      <c r="G30" s="31" t="e">
        <f ca="1">+IF(IFTA_Quarterly!$I48&gt;0,IFTA_Quarterly!$I48*TEST!G$5/100*G$3,0)</f>
        <v>#VALUE!</v>
      </c>
      <c r="H30" s="31" t="e">
        <f ca="1">+IF(IFTA_Quarterly!$I48&gt;0,IFTA_Quarterly!$I48*TEST!H$5/100*H$3,0)</f>
        <v>#VALUE!</v>
      </c>
      <c r="I30" s="31" t="e">
        <f ca="1">+IF(IFTA_Quarterly!$I48&gt;0,IFTA_Quarterly!$I48*TEST!I$5/100*I$3,0)</f>
        <v>#VALUE!</v>
      </c>
      <c r="J30" s="31" t="e">
        <f ca="1">+IF(IFTA_Quarterly!$I48&gt;0,IFTA_Quarterly!$I48*TEST!J$5/100*J$3,0)</f>
        <v>#VALUE!</v>
      </c>
      <c r="K30" s="31" t="e">
        <f ca="1">+IF(IFTA_Quarterly!$I48&gt;0,IFTA_Quarterly!$I48*TEST!K$5/100*K$3,0)</f>
        <v>#VALUE!</v>
      </c>
      <c r="L30" s="31" t="e">
        <f ca="1">+IF(IFTA_Quarterly!$I48&gt;0,IFTA_Quarterly!$I48*TEST!L$5/100*L$3,0)</f>
        <v>#VALUE!</v>
      </c>
      <c r="M30" s="31" t="e">
        <f ca="1">+IF(IFTA_Quarterly!$I48&gt;0,IFTA_Quarterly!$I48*TEST!M$5/100*M$3,0)</f>
        <v>#VALUE!</v>
      </c>
      <c r="N30" s="31" t="e">
        <f ca="1">+IF(IFTA_Quarterly!$I48&gt;0,IFTA_Quarterly!$I48*TEST!N$5/100*N$3,0)</f>
        <v>#VALUE!</v>
      </c>
      <c r="O30" s="31" t="e">
        <f ca="1">+IF(IFTA_Quarterly!$I48&gt;0,IFTA_Quarterly!$I48*TEST!O$5/100*O$3,0)</f>
        <v>#VALUE!</v>
      </c>
      <c r="P30" s="31" t="e">
        <f ca="1">+IF(IFTA_Quarterly!$I48&gt;0,IFTA_Quarterly!$I48*TEST!P$5/100*P$3,0)</f>
        <v>#VALUE!</v>
      </c>
      <c r="Q30" s="31" t="e">
        <f ca="1">+IF(IFTA_Quarterly!$I48&gt;0,IFTA_Quarterly!$I48*TEST!Q$5/100*Q$3,0)</f>
        <v>#VALUE!</v>
      </c>
      <c r="R30" s="31" t="e">
        <f ca="1">+IF(IFTA_Quarterly!$I48&gt;0,IFTA_Quarterly!$I48*TEST!R$5/100*R$3,0)</f>
        <v>#VALUE!</v>
      </c>
      <c r="S30" s="31" t="e">
        <f ca="1">+IF(IFTA_Quarterly!$I48&gt;0,IFTA_Quarterly!$I48*TEST!S$5/100*S$3,0)</f>
        <v>#VALUE!</v>
      </c>
      <c r="T30" s="31" t="e">
        <f ca="1">+IF(IFTA_Quarterly!$I48&gt;0,IFTA_Quarterly!$I48*TEST!T$5/100*T$3,0)</f>
        <v>#VALUE!</v>
      </c>
      <c r="U30" s="31" t="e">
        <f ca="1">+IF(IFTA_Quarterly!$I48&gt;0,IFTA_Quarterly!$I48*TEST!U$5/100*U$3,0)</f>
        <v>#VALUE!</v>
      </c>
      <c r="V30" s="31" t="e">
        <f ca="1">+IF(IFTA_Quarterly!$I48&gt;0,IFTA_Quarterly!$I48*TEST!V$5/100*V$3,0)</f>
        <v>#VALUE!</v>
      </c>
      <c r="W30" s="31" t="e">
        <f ca="1">+IF(IFTA_Quarterly!$I48&gt;0,IFTA_Quarterly!$I48*TEST!W$5/100*W$3,0)</f>
        <v>#VALUE!</v>
      </c>
      <c r="X30" s="31" t="e">
        <f ca="1">+IF(IFTA_Quarterly!$I48&gt;0,IFTA_Quarterly!$I48*TEST!X$5/100*X$3,0)</f>
        <v>#VALUE!</v>
      </c>
      <c r="Y30" s="31" t="e">
        <f ca="1">+IF(IFTA_Quarterly!$I48&gt;0,IFTA_Quarterly!$I48*TEST!Y$5/100*Y$3,0)</f>
        <v>#VALUE!</v>
      </c>
      <c r="Z30" s="31" t="e">
        <f ca="1">+IF(IFTA_Quarterly!$I48&gt;0,IFTA_Quarterly!$I48*TEST!Z$5/100*Z$3,0)</f>
        <v>#VALUE!</v>
      </c>
      <c r="AA30" s="31" t="e">
        <f ca="1">+IF(IFTA_Quarterly!$I48&gt;0,IFTA_Quarterly!$I48*TEST!AA$5/100*AA$3,0)</f>
        <v>#VALUE!</v>
      </c>
      <c r="AB30" s="31" t="e">
        <f ca="1">+IF(IFTA_Quarterly!$I48&gt;0,IFTA_Quarterly!$I48*TEST!AB$5/100*AB$3,0)</f>
        <v>#VALUE!</v>
      </c>
      <c r="AC30" s="31" t="e">
        <f ca="1">+IF(IFTA_Quarterly!$I48&gt;0,IFTA_Quarterly!$I48*TEST!AC$5/100*AC$3,0)</f>
        <v>#VALUE!</v>
      </c>
      <c r="AD30" s="31" t="e">
        <f ca="1">+IF(IFTA_Quarterly!$I48&gt;0,IFTA_Quarterly!$I48*TEST!AD$5/100*AD$3,0)</f>
        <v>#VALUE!</v>
      </c>
      <c r="AE30" s="2"/>
      <c r="AF30" s="2"/>
      <c r="AG30" s="2"/>
      <c r="AH30" s="2"/>
      <c r="AI30" s="2"/>
      <c r="AJ30" s="2"/>
      <c r="AK30" s="2"/>
      <c r="AL30" s="2"/>
      <c r="AM30" s="2"/>
      <c r="AN30" s="2"/>
      <c r="AO30" s="2"/>
      <c r="AP30" s="2"/>
      <c r="AQ30" s="2"/>
      <c r="AR30" s="2"/>
      <c r="AS30" s="2"/>
      <c r="AT30" s="2"/>
      <c r="AU30" s="2"/>
      <c r="AV30" s="2"/>
      <c r="AW30" s="2"/>
      <c r="AX30" s="2"/>
      <c r="AY30" s="2"/>
      <c r="AZ30" s="2"/>
      <c r="BA30" s="2"/>
    </row>
    <row r="31" spans="1:53" x14ac:dyDescent="0.25">
      <c r="A31" s="2" t="s">
        <v>42</v>
      </c>
      <c r="B31" s="2" t="str">
        <f t="shared" ca="1" si="3"/>
        <v/>
      </c>
      <c r="C31" s="2" t="e">
        <f ca="1">+IF(IFTA_Quarterly!$I49&gt;0,IFTA_Quarterly!$I49*TEST!C$5/100*C$3,0)</f>
        <v>#VALUE!</v>
      </c>
      <c r="D31" s="31" t="e">
        <f ca="1">+IF(IFTA_Quarterly!$I49&gt;0,IFTA_Quarterly!$I49*TEST!D$5/100*D$3,0)</f>
        <v>#VALUE!</v>
      </c>
      <c r="E31" s="31" t="e">
        <f ca="1">+IF(IFTA_Quarterly!$I49&gt;0,IFTA_Quarterly!$I49*TEST!E$5/100*E$3,0)</f>
        <v>#VALUE!</v>
      </c>
      <c r="F31" s="31" t="e">
        <f ca="1">+IF(IFTA_Quarterly!$I49&gt;0,IFTA_Quarterly!$I49*TEST!F$5/100*F$3,0)</f>
        <v>#VALUE!</v>
      </c>
      <c r="G31" s="31" t="e">
        <f ca="1">+IF(IFTA_Quarterly!$I49&gt;0,IFTA_Quarterly!$I49*TEST!G$5/100*G$3,0)</f>
        <v>#VALUE!</v>
      </c>
      <c r="H31" s="31" t="e">
        <f ca="1">+IF(IFTA_Quarterly!$I49&gt;0,IFTA_Quarterly!$I49*TEST!H$5/100*H$3,0)</f>
        <v>#VALUE!</v>
      </c>
      <c r="I31" s="31" t="e">
        <f ca="1">+IF(IFTA_Quarterly!$I49&gt;0,IFTA_Quarterly!$I49*TEST!I$5/100*I$3,0)</f>
        <v>#VALUE!</v>
      </c>
      <c r="J31" s="31" t="e">
        <f ca="1">+IF(IFTA_Quarterly!$I49&gt;0,IFTA_Quarterly!$I49*TEST!J$5/100*J$3,0)</f>
        <v>#VALUE!</v>
      </c>
      <c r="K31" s="31" t="e">
        <f ca="1">+IF(IFTA_Quarterly!$I49&gt;0,IFTA_Quarterly!$I49*TEST!K$5/100*K$3,0)</f>
        <v>#VALUE!</v>
      </c>
      <c r="L31" s="31" t="e">
        <f ca="1">+IF(IFTA_Quarterly!$I49&gt;0,IFTA_Quarterly!$I49*TEST!L$5/100*L$3,0)</f>
        <v>#VALUE!</v>
      </c>
      <c r="M31" s="31" t="e">
        <f ca="1">+IF(IFTA_Quarterly!$I49&gt;0,IFTA_Quarterly!$I49*TEST!M$5/100*M$3,0)</f>
        <v>#VALUE!</v>
      </c>
      <c r="N31" s="31" t="e">
        <f ca="1">+IF(IFTA_Quarterly!$I49&gt;0,IFTA_Quarterly!$I49*TEST!N$5/100*N$3,0)</f>
        <v>#VALUE!</v>
      </c>
      <c r="O31" s="31" t="e">
        <f ca="1">+IF(IFTA_Quarterly!$I49&gt;0,IFTA_Quarterly!$I49*TEST!O$5/100*O$3,0)</f>
        <v>#VALUE!</v>
      </c>
      <c r="P31" s="31" t="e">
        <f ca="1">+IF(IFTA_Quarterly!$I49&gt;0,IFTA_Quarterly!$I49*TEST!P$5/100*P$3,0)</f>
        <v>#VALUE!</v>
      </c>
      <c r="Q31" s="31" t="e">
        <f ca="1">+IF(IFTA_Quarterly!$I49&gt;0,IFTA_Quarterly!$I49*TEST!Q$5/100*Q$3,0)</f>
        <v>#VALUE!</v>
      </c>
      <c r="R31" s="31" t="e">
        <f ca="1">+IF(IFTA_Quarterly!$I49&gt;0,IFTA_Quarterly!$I49*TEST!R$5/100*R$3,0)</f>
        <v>#VALUE!</v>
      </c>
      <c r="S31" s="31" t="e">
        <f ca="1">+IF(IFTA_Quarterly!$I49&gt;0,IFTA_Quarterly!$I49*TEST!S$5/100*S$3,0)</f>
        <v>#VALUE!</v>
      </c>
      <c r="T31" s="31" t="e">
        <f ca="1">+IF(IFTA_Quarterly!$I49&gt;0,IFTA_Quarterly!$I49*TEST!T$5/100*T$3,0)</f>
        <v>#VALUE!</v>
      </c>
      <c r="U31" s="31" t="e">
        <f ca="1">+IF(IFTA_Quarterly!$I49&gt;0,IFTA_Quarterly!$I49*TEST!U$5/100*U$3,0)</f>
        <v>#VALUE!</v>
      </c>
      <c r="V31" s="31" t="e">
        <f ca="1">+IF(IFTA_Quarterly!$I49&gt;0,IFTA_Quarterly!$I49*TEST!V$5/100*V$3,0)</f>
        <v>#VALUE!</v>
      </c>
      <c r="W31" s="31" t="e">
        <f ca="1">+IF(IFTA_Quarterly!$I49&gt;0,IFTA_Quarterly!$I49*TEST!W$5/100*W$3,0)</f>
        <v>#VALUE!</v>
      </c>
      <c r="X31" s="31" t="e">
        <f ca="1">+IF(IFTA_Quarterly!$I49&gt;0,IFTA_Quarterly!$I49*TEST!X$5/100*X$3,0)</f>
        <v>#VALUE!</v>
      </c>
      <c r="Y31" s="31" t="e">
        <f ca="1">+IF(IFTA_Quarterly!$I49&gt;0,IFTA_Quarterly!$I49*TEST!Y$5/100*Y$3,0)</f>
        <v>#VALUE!</v>
      </c>
      <c r="Z31" s="31" t="e">
        <f ca="1">+IF(IFTA_Quarterly!$I49&gt;0,IFTA_Quarterly!$I49*TEST!Z$5/100*Z$3,0)</f>
        <v>#VALUE!</v>
      </c>
      <c r="AA31" s="31" t="e">
        <f ca="1">+IF(IFTA_Quarterly!$I49&gt;0,IFTA_Quarterly!$I49*TEST!AA$5/100*AA$3,0)</f>
        <v>#VALUE!</v>
      </c>
      <c r="AB31" s="31" t="e">
        <f ca="1">+IF(IFTA_Quarterly!$I49&gt;0,IFTA_Quarterly!$I49*TEST!AB$5/100*AB$3,0)</f>
        <v>#VALUE!</v>
      </c>
      <c r="AC31" s="31" t="e">
        <f ca="1">+IF(IFTA_Quarterly!$I49&gt;0,IFTA_Quarterly!$I49*TEST!AC$5/100*AC$3,0)</f>
        <v>#VALUE!</v>
      </c>
      <c r="AD31" s="31" t="e">
        <f ca="1">+IF(IFTA_Quarterly!$I49&gt;0,IFTA_Quarterly!$I49*TEST!AD$5/100*AD$3,0)</f>
        <v>#VALUE!</v>
      </c>
      <c r="AE31" s="2"/>
      <c r="AF31" s="2"/>
      <c r="AG31" s="2"/>
      <c r="AH31" s="2"/>
      <c r="AI31" s="2"/>
      <c r="AJ31" s="2"/>
      <c r="AK31" s="2"/>
      <c r="AL31" s="2"/>
      <c r="AM31" s="2"/>
      <c r="AN31" s="2"/>
      <c r="AO31" s="2"/>
      <c r="AP31" s="2"/>
      <c r="AQ31" s="2"/>
      <c r="AR31" s="2"/>
      <c r="AS31" s="2"/>
      <c r="AT31" s="2"/>
      <c r="AU31" s="2"/>
      <c r="AV31" s="2"/>
      <c r="AW31" s="2"/>
      <c r="AX31" s="2"/>
      <c r="AY31" s="2"/>
      <c r="AZ31" s="2"/>
      <c r="BA31" s="2"/>
    </row>
    <row r="32" spans="1:53" x14ac:dyDescent="0.25">
      <c r="A32" s="2" t="s">
        <v>43</v>
      </c>
      <c r="B32" s="2" t="str">
        <f t="shared" ca="1" si="3"/>
        <v/>
      </c>
      <c r="C32" s="2" t="e">
        <f ca="1">+IF(IFTA_Quarterly!$I50&gt;0,IFTA_Quarterly!$I50*TEST!C$5/100*C$3,0)</f>
        <v>#VALUE!</v>
      </c>
      <c r="D32" s="31" t="e">
        <f ca="1">+IF(IFTA_Quarterly!$I50&gt;0,IFTA_Quarterly!$I50*TEST!D$5/100*D$3,0)</f>
        <v>#VALUE!</v>
      </c>
      <c r="E32" s="31" t="e">
        <f ca="1">+IF(IFTA_Quarterly!$I50&gt;0,IFTA_Quarterly!$I50*TEST!E$5/100*E$3,0)</f>
        <v>#VALUE!</v>
      </c>
      <c r="F32" s="31" t="e">
        <f ca="1">+IF(IFTA_Quarterly!$I50&gt;0,IFTA_Quarterly!$I50*TEST!F$5/100*F$3,0)</f>
        <v>#VALUE!</v>
      </c>
      <c r="G32" s="31" t="e">
        <f ca="1">+IF(IFTA_Quarterly!$I50&gt;0,IFTA_Quarterly!$I50*TEST!G$5/100*G$3,0)</f>
        <v>#VALUE!</v>
      </c>
      <c r="H32" s="31" t="e">
        <f ca="1">+IF(IFTA_Quarterly!$I50&gt;0,IFTA_Quarterly!$I50*TEST!H$5/100*H$3,0)</f>
        <v>#VALUE!</v>
      </c>
      <c r="I32" s="31" t="e">
        <f ca="1">+IF(IFTA_Quarterly!$I50&gt;0,IFTA_Quarterly!$I50*TEST!I$5/100*I$3,0)</f>
        <v>#VALUE!</v>
      </c>
      <c r="J32" s="31" t="e">
        <f ca="1">+IF(IFTA_Quarterly!$I50&gt;0,IFTA_Quarterly!$I50*TEST!J$5/100*J$3,0)</f>
        <v>#VALUE!</v>
      </c>
      <c r="K32" s="31" t="e">
        <f ca="1">+IF(IFTA_Quarterly!$I50&gt;0,IFTA_Quarterly!$I50*TEST!K$5/100*K$3,0)</f>
        <v>#VALUE!</v>
      </c>
      <c r="L32" s="31" t="e">
        <f ca="1">+IF(IFTA_Quarterly!$I50&gt;0,IFTA_Quarterly!$I50*TEST!L$5/100*L$3,0)</f>
        <v>#VALUE!</v>
      </c>
      <c r="M32" s="31" t="e">
        <f ca="1">+IF(IFTA_Quarterly!$I50&gt;0,IFTA_Quarterly!$I50*TEST!M$5/100*M$3,0)</f>
        <v>#VALUE!</v>
      </c>
      <c r="N32" s="31" t="e">
        <f ca="1">+IF(IFTA_Quarterly!$I50&gt;0,IFTA_Quarterly!$I50*TEST!N$5/100*N$3,0)</f>
        <v>#VALUE!</v>
      </c>
      <c r="O32" s="31" t="e">
        <f ca="1">+IF(IFTA_Quarterly!$I50&gt;0,IFTA_Quarterly!$I50*TEST!O$5/100*O$3,0)</f>
        <v>#VALUE!</v>
      </c>
      <c r="P32" s="31" t="e">
        <f ca="1">+IF(IFTA_Quarterly!$I50&gt;0,IFTA_Quarterly!$I50*TEST!P$5/100*P$3,0)</f>
        <v>#VALUE!</v>
      </c>
      <c r="Q32" s="31" t="e">
        <f ca="1">+IF(IFTA_Quarterly!$I50&gt;0,IFTA_Quarterly!$I50*TEST!Q$5/100*Q$3,0)</f>
        <v>#VALUE!</v>
      </c>
      <c r="R32" s="31" t="e">
        <f ca="1">+IF(IFTA_Quarterly!$I50&gt;0,IFTA_Quarterly!$I50*TEST!R$5/100*R$3,0)</f>
        <v>#VALUE!</v>
      </c>
      <c r="S32" s="31" t="e">
        <f ca="1">+IF(IFTA_Quarterly!$I50&gt;0,IFTA_Quarterly!$I50*TEST!S$5/100*S$3,0)</f>
        <v>#VALUE!</v>
      </c>
      <c r="T32" s="31" t="e">
        <f ca="1">+IF(IFTA_Quarterly!$I50&gt;0,IFTA_Quarterly!$I50*TEST!T$5/100*T$3,0)</f>
        <v>#VALUE!</v>
      </c>
      <c r="U32" s="31" t="e">
        <f ca="1">+IF(IFTA_Quarterly!$I50&gt;0,IFTA_Quarterly!$I50*TEST!U$5/100*U$3,0)</f>
        <v>#VALUE!</v>
      </c>
      <c r="V32" s="31" t="e">
        <f ca="1">+IF(IFTA_Quarterly!$I50&gt;0,IFTA_Quarterly!$I50*TEST!V$5/100*V$3,0)</f>
        <v>#VALUE!</v>
      </c>
      <c r="W32" s="31" t="e">
        <f ca="1">+IF(IFTA_Quarterly!$I50&gt;0,IFTA_Quarterly!$I50*TEST!W$5/100*W$3,0)</f>
        <v>#VALUE!</v>
      </c>
      <c r="X32" s="31" t="e">
        <f ca="1">+IF(IFTA_Quarterly!$I50&gt;0,IFTA_Quarterly!$I50*TEST!X$5/100*X$3,0)</f>
        <v>#VALUE!</v>
      </c>
      <c r="Y32" s="31" t="e">
        <f ca="1">+IF(IFTA_Quarterly!$I50&gt;0,IFTA_Quarterly!$I50*TEST!Y$5/100*Y$3,0)</f>
        <v>#VALUE!</v>
      </c>
      <c r="Z32" s="31" t="e">
        <f ca="1">+IF(IFTA_Quarterly!$I50&gt;0,IFTA_Quarterly!$I50*TEST!Z$5/100*Z$3,0)</f>
        <v>#VALUE!</v>
      </c>
      <c r="AA32" s="31" t="e">
        <f ca="1">+IF(IFTA_Quarterly!$I50&gt;0,IFTA_Quarterly!$I50*TEST!AA$5/100*AA$3,0)</f>
        <v>#VALUE!</v>
      </c>
      <c r="AB32" s="31" t="e">
        <f ca="1">+IF(IFTA_Quarterly!$I50&gt;0,IFTA_Quarterly!$I50*TEST!AB$5/100*AB$3,0)</f>
        <v>#VALUE!</v>
      </c>
      <c r="AC32" s="31" t="e">
        <f ca="1">+IF(IFTA_Quarterly!$I50&gt;0,IFTA_Quarterly!$I50*TEST!AC$5/100*AC$3,0)</f>
        <v>#VALUE!</v>
      </c>
      <c r="AD32" s="31" t="e">
        <f ca="1">+IF(IFTA_Quarterly!$I50&gt;0,IFTA_Quarterly!$I50*TEST!AD$5/100*AD$3,0)</f>
        <v>#VALUE!</v>
      </c>
      <c r="AE32" s="2"/>
      <c r="AF32" s="2"/>
      <c r="AG32" s="2"/>
      <c r="AH32" s="2"/>
      <c r="AI32" s="2"/>
      <c r="AJ32" s="2"/>
      <c r="AK32" s="2"/>
      <c r="AL32" s="2"/>
      <c r="AM32" s="2"/>
      <c r="AN32" s="2"/>
      <c r="AO32" s="2"/>
      <c r="AP32" s="2"/>
      <c r="AQ32" s="2"/>
      <c r="AR32" s="2"/>
      <c r="AS32" s="2"/>
      <c r="AT32" s="2"/>
      <c r="AU32" s="2"/>
      <c r="AV32" s="2"/>
      <c r="AW32" s="2"/>
      <c r="AX32" s="2"/>
      <c r="AY32" s="2"/>
      <c r="AZ32" s="2"/>
      <c r="BA32" s="2"/>
    </row>
    <row r="33" spans="1:53" x14ac:dyDescent="0.25">
      <c r="A33" s="2" t="s">
        <v>44</v>
      </c>
      <c r="B33" s="2" t="str">
        <f t="shared" ca="1" si="3"/>
        <v/>
      </c>
      <c r="C33" s="2" t="e">
        <f ca="1">+IF(IFTA_Quarterly!$I51&gt;0,IFTA_Quarterly!$I51*TEST!C$5/100*C$3,0)</f>
        <v>#VALUE!</v>
      </c>
      <c r="D33" s="31" t="e">
        <f ca="1">+IF(IFTA_Quarterly!$I51&gt;0,IFTA_Quarterly!$I51*TEST!D$5/100*D$3,0)</f>
        <v>#VALUE!</v>
      </c>
      <c r="E33" s="31" t="e">
        <f ca="1">+IF(IFTA_Quarterly!$I51&gt;0,IFTA_Quarterly!$I51*TEST!E$5/100*E$3,0)</f>
        <v>#VALUE!</v>
      </c>
      <c r="F33" s="31" t="e">
        <f ca="1">+IF(IFTA_Quarterly!$I51&gt;0,IFTA_Quarterly!$I51*TEST!F$5/100*F$3,0)</f>
        <v>#VALUE!</v>
      </c>
      <c r="G33" s="31" t="e">
        <f ca="1">+IF(IFTA_Quarterly!$I51&gt;0,IFTA_Quarterly!$I51*TEST!G$5/100*G$3,0)</f>
        <v>#VALUE!</v>
      </c>
      <c r="H33" s="31" t="e">
        <f ca="1">+IF(IFTA_Quarterly!$I51&gt;0,IFTA_Quarterly!$I51*TEST!H$5/100*H$3,0)</f>
        <v>#VALUE!</v>
      </c>
      <c r="I33" s="31" t="e">
        <f ca="1">+IF(IFTA_Quarterly!$I51&gt;0,IFTA_Quarterly!$I51*TEST!I$5/100*I$3,0)</f>
        <v>#VALUE!</v>
      </c>
      <c r="J33" s="31" t="e">
        <f ca="1">+IF(IFTA_Quarterly!$I51&gt;0,IFTA_Quarterly!$I51*TEST!J$5/100*J$3,0)</f>
        <v>#VALUE!</v>
      </c>
      <c r="K33" s="31" t="e">
        <f ca="1">+IF(IFTA_Quarterly!$I51&gt;0,IFTA_Quarterly!$I51*TEST!K$5/100*K$3,0)</f>
        <v>#VALUE!</v>
      </c>
      <c r="L33" s="31" t="e">
        <f ca="1">+IF(IFTA_Quarterly!$I51&gt;0,IFTA_Quarterly!$I51*TEST!L$5/100*L$3,0)</f>
        <v>#VALUE!</v>
      </c>
      <c r="M33" s="31" t="e">
        <f ca="1">+IF(IFTA_Quarterly!$I51&gt;0,IFTA_Quarterly!$I51*TEST!M$5/100*M$3,0)</f>
        <v>#VALUE!</v>
      </c>
      <c r="N33" s="31" t="e">
        <f ca="1">+IF(IFTA_Quarterly!$I51&gt;0,IFTA_Quarterly!$I51*TEST!N$5/100*N$3,0)</f>
        <v>#VALUE!</v>
      </c>
      <c r="O33" s="31" t="e">
        <f ca="1">+IF(IFTA_Quarterly!$I51&gt;0,IFTA_Quarterly!$I51*TEST!O$5/100*O$3,0)</f>
        <v>#VALUE!</v>
      </c>
      <c r="P33" s="31" t="e">
        <f ca="1">+IF(IFTA_Quarterly!$I51&gt;0,IFTA_Quarterly!$I51*TEST!P$5/100*P$3,0)</f>
        <v>#VALUE!</v>
      </c>
      <c r="Q33" s="31" t="e">
        <f ca="1">+IF(IFTA_Quarterly!$I51&gt;0,IFTA_Quarterly!$I51*TEST!Q$5/100*Q$3,0)</f>
        <v>#VALUE!</v>
      </c>
      <c r="R33" s="31" t="e">
        <f ca="1">+IF(IFTA_Quarterly!$I51&gt;0,IFTA_Quarterly!$I51*TEST!R$5/100*R$3,0)</f>
        <v>#VALUE!</v>
      </c>
      <c r="S33" s="31" t="e">
        <f ca="1">+IF(IFTA_Quarterly!$I51&gt;0,IFTA_Quarterly!$I51*TEST!S$5/100*S$3,0)</f>
        <v>#VALUE!</v>
      </c>
      <c r="T33" s="31" t="e">
        <f ca="1">+IF(IFTA_Quarterly!$I51&gt;0,IFTA_Quarterly!$I51*TEST!T$5/100*T$3,0)</f>
        <v>#VALUE!</v>
      </c>
      <c r="U33" s="31" t="e">
        <f ca="1">+IF(IFTA_Quarterly!$I51&gt;0,IFTA_Quarterly!$I51*TEST!U$5/100*U$3,0)</f>
        <v>#VALUE!</v>
      </c>
      <c r="V33" s="31" t="e">
        <f ca="1">+IF(IFTA_Quarterly!$I51&gt;0,IFTA_Quarterly!$I51*TEST!V$5/100*V$3,0)</f>
        <v>#VALUE!</v>
      </c>
      <c r="W33" s="31" t="e">
        <f ca="1">+IF(IFTA_Quarterly!$I51&gt;0,IFTA_Quarterly!$I51*TEST!W$5/100*W$3,0)</f>
        <v>#VALUE!</v>
      </c>
      <c r="X33" s="31" t="e">
        <f ca="1">+IF(IFTA_Quarterly!$I51&gt;0,IFTA_Quarterly!$I51*TEST!X$5/100*X$3,0)</f>
        <v>#VALUE!</v>
      </c>
      <c r="Y33" s="31" t="e">
        <f ca="1">+IF(IFTA_Quarterly!$I51&gt;0,IFTA_Quarterly!$I51*TEST!Y$5/100*Y$3,0)</f>
        <v>#VALUE!</v>
      </c>
      <c r="Z33" s="31" t="e">
        <f ca="1">+IF(IFTA_Quarterly!$I51&gt;0,IFTA_Quarterly!$I51*TEST!Z$5/100*Z$3,0)</f>
        <v>#VALUE!</v>
      </c>
      <c r="AA33" s="31" t="e">
        <f ca="1">+IF(IFTA_Quarterly!$I51&gt;0,IFTA_Quarterly!$I51*TEST!AA$5/100*AA$3,0)</f>
        <v>#VALUE!</v>
      </c>
      <c r="AB33" s="31" t="e">
        <f ca="1">+IF(IFTA_Quarterly!$I51&gt;0,IFTA_Quarterly!$I51*TEST!AB$5/100*AB$3,0)</f>
        <v>#VALUE!</v>
      </c>
      <c r="AC33" s="31" t="e">
        <f ca="1">+IF(IFTA_Quarterly!$I51&gt;0,IFTA_Quarterly!$I51*TEST!AC$5/100*AC$3,0)</f>
        <v>#VALUE!</v>
      </c>
      <c r="AD33" s="31" t="e">
        <f ca="1">+IF(IFTA_Quarterly!$I51&gt;0,IFTA_Quarterly!$I51*TEST!AD$5/100*AD$3,0)</f>
        <v>#VALUE!</v>
      </c>
      <c r="AE33" s="2"/>
      <c r="AF33" s="2"/>
      <c r="AG33" s="2"/>
      <c r="AH33" s="2"/>
      <c r="AI33" s="2"/>
      <c r="AJ33" s="2"/>
      <c r="AK33" s="2"/>
      <c r="AL33" s="2"/>
      <c r="AM33" s="2"/>
      <c r="AN33" s="2"/>
      <c r="AO33" s="2"/>
      <c r="AP33" s="2"/>
      <c r="AQ33" s="2"/>
      <c r="AR33" s="2"/>
      <c r="AS33" s="2"/>
      <c r="AT33" s="2"/>
      <c r="AU33" s="2"/>
      <c r="AV33" s="2"/>
      <c r="AW33" s="2"/>
      <c r="AX33" s="2"/>
      <c r="AY33" s="2"/>
      <c r="AZ33" s="2"/>
      <c r="BA33" s="2"/>
    </row>
    <row r="34" spans="1:53" x14ac:dyDescent="0.25">
      <c r="A34" s="2" t="s">
        <v>45</v>
      </c>
      <c r="B34" s="2" t="str">
        <f t="shared" ca="1" si="3"/>
        <v/>
      </c>
      <c r="C34" s="2" t="e">
        <f ca="1">+IF(IFTA_Quarterly!$I52&gt;0,IFTA_Quarterly!$I52*TEST!C$5/100*C$3,0)</f>
        <v>#VALUE!</v>
      </c>
      <c r="D34" s="31" t="e">
        <f ca="1">+IF(IFTA_Quarterly!$I52&gt;0,IFTA_Quarterly!$I52*TEST!D$5/100*D$3,0)</f>
        <v>#VALUE!</v>
      </c>
      <c r="E34" s="31" t="e">
        <f ca="1">+IF(IFTA_Quarterly!$I52&gt;0,IFTA_Quarterly!$I52*TEST!E$5/100*E$3,0)</f>
        <v>#VALUE!</v>
      </c>
      <c r="F34" s="31" t="e">
        <f ca="1">+IF(IFTA_Quarterly!$I52&gt;0,IFTA_Quarterly!$I52*TEST!F$5/100*F$3,0)</f>
        <v>#VALUE!</v>
      </c>
      <c r="G34" s="31" t="e">
        <f ca="1">+IF(IFTA_Quarterly!$I52&gt;0,IFTA_Quarterly!$I52*TEST!G$5/100*G$3,0)</f>
        <v>#VALUE!</v>
      </c>
      <c r="H34" s="31" t="e">
        <f ca="1">+IF(IFTA_Quarterly!$I52&gt;0,IFTA_Quarterly!$I52*TEST!H$5/100*H$3,0)</f>
        <v>#VALUE!</v>
      </c>
      <c r="I34" s="31" t="e">
        <f ca="1">+IF(IFTA_Quarterly!$I52&gt;0,IFTA_Quarterly!$I52*TEST!I$5/100*I$3,0)</f>
        <v>#VALUE!</v>
      </c>
      <c r="J34" s="31" t="e">
        <f ca="1">+IF(IFTA_Quarterly!$I52&gt;0,IFTA_Quarterly!$I52*TEST!J$5/100*J$3,0)</f>
        <v>#VALUE!</v>
      </c>
      <c r="K34" s="31" t="e">
        <f ca="1">+IF(IFTA_Quarterly!$I52&gt;0,IFTA_Quarterly!$I52*TEST!K$5/100*K$3,0)</f>
        <v>#VALUE!</v>
      </c>
      <c r="L34" s="31" t="e">
        <f ca="1">+IF(IFTA_Quarterly!$I52&gt;0,IFTA_Quarterly!$I52*TEST!L$5/100*L$3,0)</f>
        <v>#VALUE!</v>
      </c>
      <c r="M34" s="31" t="e">
        <f ca="1">+IF(IFTA_Quarterly!$I52&gt;0,IFTA_Quarterly!$I52*TEST!M$5/100*M$3,0)</f>
        <v>#VALUE!</v>
      </c>
      <c r="N34" s="31" t="e">
        <f ca="1">+IF(IFTA_Quarterly!$I52&gt;0,IFTA_Quarterly!$I52*TEST!N$5/100*N$3,0)</f>
        <v>#VALUE!</v>
      </c>
      <c r="O34" s="31" t="e">
        <f ca="1">+IF(IFTA_Quarterly!$I52&gt;0,IFTA_Quarterly!$I52*TEST!O$5/100*O$3,0)</f>
        <v>#VALUE!</v>
      </c>
      <c r="P34" s="31" t="e">
        <f ca="1">+IF(IFTA_Quarterly!$I52&gt;0,IFTA_Quarterly!$I52*TEST!P$5/100*P$3,0)</f>
        <v>#VALUE!</v>
      </c>
      <c r="Q34" s="31" t="e">
        <f ca="1">+IF(IFTA_Quarterly!$I52&gt;0,IFTA_Quarterly!$I52*TEST!Q$5/100*Q$3,0)</f>
        <v>#VALUE!</v>
      </c>
      <c r="R34" s="31" t="e">
        <f ca="1">+IF(IFTA_Quarterly!$I52&gt;0,IFTA_Quarterly!$I52*TEST!R$5/100*R$3,0)</f>
        <v>#VALUE!</v>
      </c>
      <c r="S34" s="31" t="e">
        <f ca="1">+IF(IFTA_Quarterly!$I52&gt;0,IFTA_Quarterly!$I52*TEST!S$5/100*S$3,0)</f>
        <v>#VALUE!</v>
      </c>
      <c r="T34" s="31" t="e">
        <f ca="1">+IF(IFTA_Quarterly!$I52&gt;0,IFTA_Quarterly!$I52*TEST!T$5/100*T$3,0)</f>
        <v>#VALUE!</v>
      </c>
      <c r="U34" s="31" t="e">
        <f ca="1">+IF(IFTA_Quarterly!$I52&gt;0,IFTA_Quarterly!$I52*TEST!U$5/100*U$3,0)</f>
        <v>#VALUE!</v>
      </c>
      <c r="V34" s="31" t="e">
        <f ca="1">+IF(IFTA_Quarterly!$I52&gt;0,IFTA_Quarterly!$I52*TEST!V$5/100*V$3,0)</f>
        <v>#VALUE!</v>
      </c>
      <c r="W34" s="31" t="e">
        <f ca="1">+IF(IFTA_Quarterly!$I52&gt;0,IFTA_Quarterly!$I52*TEST!W$5/100*W$3,0)</f>
        <v>#VALUE!</v>
      </c>
      <c r="X34" s="31" t="e">
        <f ca="1">+IF(IFTA_Quarterly!$I52&gt;0,IFTA_Quarterly!$I52*TEST!X$5/100*X$3,0)</f>
        <v>#VALUE!</v>
      </c>
      <c r="Y34" s="31" t="e">
        <f ca="1">+IF(IFTA_Quarterly!$I52&gt;0,IFTA_Quarterly!$I52*TEST!Y$5/100*Y$3,0)</f>
        <v>#VALUE!</v>
      </c>
      <c r="Z34" s="31" t="e">
        <f ca="1">+IF(IFTA_Quarterly!$I52&gt;0,IFTA_Quarterly!$I52*TEST!Z$5/100*Z$3,0)</f>
        <v>#VALUE!</v>
      </c>
      <c r="AA34" s="31" t="e">
        <f ca="1">+IF(IFTA_Quarterly!$I52&gt;0,IFTA_Quarterly!$I52*TEST!AA$5/100*AA$3,0)</f>
        <v>#VALUE!</v>
      </c>
      <c r="AB34" s="31" t="e">
        <f ca="1">+IF(IFTA_Quarterly!$I52&gt;0,IFTA_Quarterly!$I52*TEST!AB$5/100*AB$3,0)</f>
        <v>#VALUE!</v>
      </c>
      <c r="AC34" s="31" t="e">
        <f ca="1">+IF(IFTA_Quarterly!$I52&gt;0,IFTA_Quarterly!$I52*TEST!AC$5/100*AC$3,0)</f>
        <v>#VALUE!</v>
      </c>
      <c r="AD34" s="31" t="e">
        <f ca="1">+IF(IFTA_Quarterly!$I52&gt;0,IFTA_Quarterly!$I52*TEST!AD$5/100*AD$3,0)</f>
        <v>#VALUE!</v>
      </c>
      <c r="AE34" s="2"/>
      <c r="AF34" s="2"/>
      <c r="AG34" s="2"/>
      <c r="AH34" s="2"/>
      <c r="AI34" s="2"/>
      <c r="AJ34" s="2"/>
      <c r="AK34" s="2"/>
      <c r="AL34" s="2"/>
      <c r="AM34" s="2"/>
      <c r="AN34" s="2"/>
      <c r="AO34" s="2"/>
      <c r="AP34" s="2"/>
      <c r="AQ34" s="2"/>
      <c r="AR34" s="2"/>
      <c r="AS34" s="2"/>
      <c r="AT34" s="2"/>
      <c r="AU34" s="2"/>
      <c r="AV34" s="2"/>
      <c r="AW34" s="2"/>
      <c r="AX34" s="2"/>
      <c r="AY34" s="2"/>
      <c r="AZ34" s="2"/>
      <c r="BA34" s="2"/>
    </row>
    <row r="35" spans="1:53" x14ac:dyDescent="0.25">
      <c r="A35" s="2" t="s">
        <v>46</v>
      </c>
      <c r="B35" s="2" t="str">
        <f t="shared" ca="1" si="3"/>
        <v/>
      </c>
      <c r="C35" s="2" t="e">
        <f ca="1">+IF(IFTA_Quarterly!$I53&gt;0,IFTA_Quarterly!$I53*TEST!C$5/100*C$3,0)</f>
        <v>#VALUE!</v>
      </c>
      <c r="D35" s="31" t="e">
        <f ca="1">+IF(IFTA_Quarterly!$I53&gt;0,IFTA_Quarterly!$I53*TEST!D$5/100*D$3,0)</f>
        <v>#VALUE!</v>
      </c>
      <c r="E35" s="31" t="e">
        <f ca="1">+IF(IFTA_Quarterly!$I53&gt;0,IFTA_Quarterly!$I53*TEST!E$5/100*E$3,0)</f>
        <v>#VALUE!</v>
      </c>
      <c r="F35" s="31" t="e">
        <f ca="1">+IF(IFTA_Quarterly!$I53&gt;0,IFTA_Quarterly!$I53*TEST!F$5/100*F$3,0)</f>
        <v>#VALUE!</v>
      </c>
      <c r="G35" s="31" t="e">
        <f ca="1">+IF(IFTA_Quarterly!$I53&gt;0,IFTA_Quarterly!$I53*TEST!G$5/100*G$3,0)</f>
        <v>#VALUE!</v>
      </c>
      <c r="H35" s="31" t="e">
        <f ca="1">+IF(IFTA_Quarterly!$I53&gt;0,IFTA_Quarterly!$I53*TEST!H$5/100*H$3,0)</f>
        <v>#VALUE!</v>
      </c>
      <c r="I35" s="31" t="e">
        <f ca="1">+IF(IFTA_Quarterly!$I53&gt;0,IFTA_Quarterly!$I53*TEST!I$5/100*I$3,0)</f>
        <v>#VALUE!</v>
      </c>
      <c r="J35" s="31" t="e">
        <f ca="1">+IF(IFTA_Quarterly!$I53&gt;0,IFTA_Quarterly!$I53*TEST!J$5/100*J$3,0)</f>
        <v>#VALUE!</v>
      </c>
      <c r="K35" s="31" t="e">
        <f ca="1">+IF(IFTA_Quarterly!$I53&gt;0,IFTA_Quarterly!$I53*TEST!K$5/100*K$3,0)</f>
        <v>#VALUE!</v>
      </c>
      <c r="L35" s="31" t="e">
        <f ca="1">+IF(IFTA_Quarterly!$I53&gt;0,IFTA_Quarterly!$I53*TEST!L$5/100*L$3,0)</f>
        <v>#VALUE!</v>
      </c>
      <c r="M35" s="31" t="e">
        <f ca="1">+IF(IFTA_Quarterly!$I53&gt;0,IFTA_Quarterly!$I53*TEST!M$5/100*M$3,0)</f>
        <v>#VALUE!</v>
      </c>
      <c r="N35" s="31" t="e">
        <f ca="1">+IF(IFTA_Quarterly!$I53&gt;0,IFTA_Quarterly!$I53*TEST!N$5/100*N$3,0)</f>
        <v>#VALUE!</v>
      </c>
      <c r="O35" s="31" t="e">
        <f ca="1">+IF(IFTA_Quarterly!$I53&gt;0,IFTA_Quarterly!$I53*TEST!O$5/100*O$3,0)</f>
        <v>#VALUE!</v>
      </c>
      <c r="P35" s="31" t="e">
        <f ca="1">+IF(IFTA_Quarterly!$I53&gt;0,IFTA_Quarterly!$I53*TEST!P$5/100*P$3,0)</f>
        <v>#VALUE!</v>
      </c>
      <c r="Q35" s="31" t="e">
        <f ca="1">+IF(IFTA_Quarterly!$I53&gt;0,IFTA_Quarterly!$I53*TEST!Q$5/100*Q$3,0)</f>
        <v>#VALUE!</v>
      </c>
      <c r="R35" s="31" t="e">
        <f ca="1">+IF(IFTA_Quarterly!$I53&gt;0,IFTA_Quarterly!$I53*TEST!R$5/100*R$3,0)</f>
        <v>#VALUE!</v>
      </c>
      <c r="S35" s="31" t="e">
        <f ca="1">+IF(IFTA_Quarterly!$I53&gt;0,IFTA_Quarterly!$I53*TEST!S$5/100*S$3,0)</f>
        <v>#VALUE!</v>
      </c>
      <c r="T35" s="31" t="e">
        <f ca="1">+IF(IFTA_Quarterly!$I53&gt;0,IFTA_Quarterly!$I53*TEST!T$5/100*T$3,0)</f>
        <v>#VALUE!</v>
      </c>
      <c r="U35" s="31" t="e">
        <f ca="1">+IF(IFTA_Quarterly!$I53&gt;0,IFTA_Quarterly!$I53*TEST!U$5/100*U$3,0)</f>
        <v>#VALUE!</v>
      </c>
      <c r="V35" s="31" t="e">
        <f ca="1">+IF(IFTA_Quarterly!$I53&gt;0,IFTA_Quarterly!$I53*TEST!V$5/100*V$3,0)</f>
        <v>#VALUE!</v>
      </c>
      <c r="W35" s="31" t="e">
        <f ca="1">+IF(IFTA_Quarterly!$I53&gt;0,IFTA_Quarterly!$I53*TEST!W$5/100*W$3,0)</f>
        <v>#VALUE!</v>
      </c>
      <c r="X35" s="31" t="e">
        <f ca="1">+IF(IFTA_Quarterly!$I53&gt;0,IFTA_Quarterly!$I53*TEST!X$5/100*X$3,0)</f>
        <v>#VALUE!</v>
      </c>
      <c r="Y35" s="31" t="e">
        <f ca="1">+IF(IFTA_Quarterly!$I53&gt;0,IFTA_Quarterly!$I53*TEST!Y$5/100*Y$3,0)</f>
        <v>#VALUE!</v>
      </c>
      <c r="Z35" s="31" t="e">
        <f ca="1">+IF(IFTA_Quarterly!$I53&gt;0,IFTA_Quarterly!$I53*TEST!Z$5/100*Z$3,0)</f>
        <v>#VALUE!</v>
      </c>
      <c r="AA35" s="31" t="e">
        <f ca="1">+IF(IFTA_Quarterly!$I53&gt;0,IFTA_Quarterly!$I53*TEST!AA$5/100*AA$3,0)</f>
        <v>#VALUE!</v>
      </c>
      <c r="AB35" s="31" t="e">
        <f ca="1">+IF(IFTA_Quarterly!$I53&gt;0,IFTA_Quarterly!$I53*TEST!AB$5/100*AB$3,0)</f>
        <v>#VALUE!</v>
      </c>
      <c r="AC35" s="31" t="e">
        <f ca="1">+IF(IFTA_Quarterly!$I53&gt;0,IFTA_Quarterly!$I53*TEST!AC$5/100*AC$3,0)</f>
        <v>#VALUE!</v>
      </c>
      <c r="AD35" s="31" t="e">
        <f ca="1">+IF(IFTA_Quarterly!$I53&gt;0,IFTA_Quarterly!$I53*TEST!AD$5/100*AD$3,0)</f>
        <v>#VALUE!</v>
      </c>
      <c r="AE35" s="2"/>
      <c r="AF35" s="2"/>
      <c r="AG35" s="2"/>
      <c r="AH35" s="2"/>
      <c r="AI35" s="2"/>
      <c r="AJ35" s="2"/>
      <c r="AK35" s="2"/>
      <c r="AL35" s="2"/>
      <c r="AM35" s="2"/>
      <c r="AN35" s="2"/>
      <c r="AO35" s="2"/>
      <c r="AP35" s="2"/>
      <c r="AQ35" s="2"/>
      <c r="AR35" s="2"/>
      <c r="AS35" s="2"/>
      <c r="AT35" s="2"/>
      <c r="AU35" s="2"/>
      <c r="AV35" s="2"/>
      <c r="AW35" s="2"/>
      <c r="AX35" s="2"/>
      <c r="AY35" s="2"/>
      <c r="AZ35" s="2"/>
      <c r="BA35" s="2"/>
    </row>
    <row r="36" spans="1:53" x14ac:dyDescent="0.25">
      <c r="A36" s="2" t="s">
        <v>47</v>
      </c>
      <c r="B36" s="2" t="str">
        <f t="shared" ca="1" si="3"/>
        <v/>
      </c>
      <c r="C36" s="2" t="e">
        <f ca="1">+IF(IFTA_Quarterly!$I54&gt;0,IFTA_Quarterly!$I54*TEST!C$5/100*C$3,0)</f>
        <v>#VALUE!</v>
      </c>
      <c r="D36" s="31" t="e">
        <f ca="1">+IF(IFTA_Quarterly!$I54&gt;0,IFTA_Quarterly!$I54*TEST!D$5/100*D$3,0)</f>
        <v>#VALUE!</v>
      </c>
      <c r="E36" s="31" t="e">
        <f ca="1">+IF(IFTA_Quarterly!$I54&gt;0,IFTA_Quarterly!$I54*TEST!E$5/100*E$3,0)</f>
        <v>#VALUE!</v>
      </c>
      <c r="F36" s="31" t="e">
        <f ca="1">+IF(IFTA_Quarterly!$I54&gt;0,IFTA_Quarterly!$I54*TEST!F$5/100*F$3,0)</f>
        <v>#VALUE!</v>
      </c>
      <c r="G36" s="31" t="e">
        <f ca="1">+IF(IFTA_Quarterly!$I54&gt;0,IFTA_Quarterly!$I54*TEST!G$5/100*G$3,0)</f>
        <v>#VALUE!</v>
      </c>
      <c r="H36" s="31" t="e">
        <f ca="1">+IF(IFTA_Quarterly!$I54&gt;0,IFTA_Quarterly!$I54*TEST!H$5/100*H$3,0)</f>
        <v>#VALUE!</v>
      </c>
      <c r="I36" s="31" t="e">
        <f ca="1">+IF(IFTA_Quarterly!$I54&gt;0,IFTA_Quarterly!$I54*TEST!I$5/100*I$3,0)</f>
        <v>#VALUE!</v>
      </c>
      <c r="J36" s="31" t="e">
        <f ca="1">+IF(IFTA_Quarterly!$I54&gt;0,IFTA_Quarterly!$I54*TEST!J$5/100*J$3,0)</f>
        <v>#VALUE!</v>
      </c>
      <c r="K36" s="31" t="e">
        <f ca="1">+IF(IFTA_Quarterly!$I54&gt;0,IFTA_Quarterly!$I54*TEST!K$5/100*K$3,0)</f>
        <v>#VALUE!</v>
      </c>
      <c r="L36" s="31" t="e">
        <f ca="1">+IF(IFTA_Quarterly!$I54&gt;0,IFTA_Quarterly!$I54*TEST!L$5/100*L$3,0)</f>
        <v>#VALUE!</v>
      </c>
      <c r="M36" s="31" t="e">
        <f ca="1">+IF(IFTA_Quarterly!$I54&gt;0,IFTA_Quarterly!$I54*TEST!M$5/100*M$3,0)</f>
        <v>#VALUE!</v>
      </c>
      <c r="N36" s="31" t="e">
        <f ca="1">+IF(IFTA_Quarterly!$I54&gt;0,IFTA_Quarterly!$I54*TEST!N$5/100*N$3,0)</f>
        <v>#VALUE!</v>
      </c>
      <c r="O36" s="31" t="e">
        <f ca="1">+IF(IFTA_Quarterly!$I54&gt;0,IFTA_Quarterly!$I54*TEST!O$5/100*O$3,0)</f>
        <v>#VALUE!</v>
      </c>
      <c r="P36" s="31" t="e">
        <f ca="1">+IF(IFTA_Quarterly!$I54&gt;0,IFTA_Quarterly!$I54*TEST!P$5/100*P$3,0)</f>
        <v>#VALUE!</v>
      </c>
      <c r="Q36" s="31" t="e">
        <f ca="1">+IF(IFTA_Quarterly!$I54&gt;0,IFTA_Quarterly!$I54*TEST!Q$5/100*Q$3,0)</f>
        <v>#VALUE!</v>
      </c>
      <c r="R36" s="31" t="e">
        <f ca="1">+IF(IFTA_Quarterly!$I54&gt;0,IFTA_Quarterly!$I54*TEST!R$5/100*R$3,0)</f>
        <v>#VALUE!</v>
      </c>
      <c r="S36" s="31" t="e">
        <f ca="1">+IF(IFTA_Quarterly!$I54&gt;0,IFTA_Quarterly!$I54*TEST!S$5/100*S$3,0)</f>
        <v>#VALUE!</v>
      </c>
      <c r="T36" s="31" t="e">
        <f ca="1">+IF(IFTA_Quarterly!$I54&gt;0,IFTA_Quarterly!$I54*TEST!T$5/100*T$3,0)</f>
        <v>#VALUE!</v>
      </c>
      <c r="U36" s="31" t="e">
        <f ca="1">+IF(IFTA_Quarterly!$I54&gt;0,IFTA_Quarterly!$I54*TEST!U$5/100*U$3,0)</f>
        <v>#VALUE!</v>
      </c>
      <c r="V36" s="31" t="e">
        <f ca="1">+IF(IFTA_Quarterly!$I54&gt;0,IFTA_Quarterly!$I54*TEST!V$5/100*V$3,0)</f>
        <v>#VALUE!</v>
      </c>
      <c r="W36" s="31" t="e">
        <f ca="1">+IF(IFTA_Quarterly!$I54&gt;0,IFTA_Quarterly!$I54*TEST!W$5/100*W$3,0)</f>
        <v>#VALUE!</v>
      </c>
      <c r="X36" s="31" t="e">
        <f ca="1">+IF(IFTA_Quarterly!$I54&gt;0,IFTA_Quarterly!$I54*TEST!X$5/100*X$3,0)</f>
        <v>#VALUE!</v>
      </c>
      <c r="Y36" s="31" t="e">
        <f ca="1">+IF(IFTA_Quarterly!$I54&gt;0,IFTA_Quarterly!$I54*TEST!Y$5/100*Y$3,0)</f>
        <v>#VALUE!</v>
      </c>
      <c r="Z36" s="31" t="e">
        <f ca="1">+IF(IFTA_Quarterly!$I54&gt;0,IFTA_Quarterly!$I54*TEST!Z$5/100*Z$3,0)</f>
        <v>#VALUE!</v>
      </c>
      <c r="AA36" s="31" t="e">
        <f ca="1">+IF(IFTA_Quarterly!$I54&gt;0,IFTA_Quarterly!$I54*TEST!AA$5/100*AA$3,0)</f>
        <v>#VALUE!</v>
      </c>
      <c r="AB36" s="31" t="e">
        <f ca="1">+IF(IFTA_Quarterly!$I54&gt;0,IFTA_Quarterly!$I54*TEST!AB$5/100*AB$3,0)</f>
        <v>#VALUE!</v>
      </c>
      <c r="AC36" s="31" t="e">
        <f ca="1">+IF(IFTA_Quarterly!$I54&gt;0,IFTA_Quarterly!$I54*TEST!AC$5/100*AC$3,0)</f>
        <v>#VALUE!</v>
      </c>
      <c r="AD36" s="31" t="e">
        <f ca="1">+IF(IFTA_Quarterly!$I54&gt;0,IFTA_Quarterly!$I54*TEST!AD$5/100*AD$3,0)</f>
        <v>#VALUE!</v>
      </c>
      <c r="AE36" s="2"/>
      <c r="AF36" s="2"/>
      <c r="AG36" s="2"/>
      <c r="AH36" s="2"/>
      <c r="AI36" s="2"/>
      <c r="AJ36" s="2"/>
      <c r="AK36" s="2"/>
      <c r="AL36" s="2"/>
      <c r="AM36" s="2"/>
      <c r="AN36" s="2"/>
      <c r="AO36" s="2"/>
      <c r="AP36" s="2"/>
      <c r="AQ36" s="2"/>
      <c r="AR36" s="2"/>
      <c r="AS36" s="2"/>
      <c r="AT36" s="2"/>
      <c r="AU36" s="2"/>
      <c r="AV36" s="2"/>
      <c r="AW36" s="2"/>
      <c r="AX36" s="2"/>
      <c r="AY36" s="2"/>
      <c r="AZ36" s="2"/>
      <c r="BA36" s="2"/>
    </row>
    <row r="37" spans="1:53" x14ac:dyDescent="0.25">
      <c r="A37" s="2" t="s">
        <v>48</v>
      </c>
      <c r="B37" s="2" t="str">
        <f t="shared" ca="1" si="3"/>
        <v/>
      </c>
      <c r="C37" s="2" t="e">
        <f ca="1">+IF(IFTA_Quarterly!$I55&gt;0,IFTA_Quarterly!$I55*TEST!C$5/100*C$3,0)</f>
        <v>#VALUE!</v>
      </c>
      <c r="D37" s="31" t="e">
        <f ca="1">+IF(IFTA_Quarterly!$I55&gt;0,IFTA_Quarterly!$I55*TEST!D$5/100*D$3,0)</f>
        <v>#VALUE!</v>
      </c>
      <c r="E37" s="31" t="e">
        <f ca="1">+IF(IFTA_Quarterly!$I55&gt;0,IFTA_Quarterly!$I55*TEST!E$5/100*E$3,0)</f>
        <v>#VALUE!</v>
      </c>
      <c r="F37" s="31" t="e">
        <f ca="1">+IF(IFTA_Quarterly!$I55&gt;0,IFTA_Quarterly!$I55*TEST!F$5/100*F$3,0)</f>
        <v>#VALUE!</v>
      </c>
      <c r="G37" s="31" t="e">
        <f ca="1">+IF(IFTA_Quarterly!$I55&gt;0,IFTA_Quarterly!$I55*TEST!G$5/100*G$3,0)</f>
        <v>#VALUE!</v>
      </c>
      <c r="H37" s="31" t="e">
        <f ca="1">+IF(IFTA_Quarterly!$I55&gt;0,IFTA_Quarterly!$I55*TEST!H$5/100*H$3,0)</f>
        <v>#VALUE!</v>
      </c>
      <c r="I37" s="31" t="e">
        <f ca="1">+IF(IFTA_Quarterly!$I55&gt;0,IFTA_Quarterly!$I55*TEST!I$5/100*I$3,0)</f>
        <v>#VALUE!</v>
      </c>
      <c r="J37" s="31" t="e">
        <f ca="1">+IF(IFTA_Quarterly!$I55&gt;0,IFTA_Quarterly!$I55*TEST!J$5/100*J$3,0)</f>
        <v>#VALUE!</v>
      </c>
      <c r="K37" s="31" t="e">
        <f ca="1">+IF(IFTA_Quarterly!$I55&gt;0,IFTA_Quarterly!$I55*TEST!K$5/100*K$3,0)</f>
        <v>#VALUE!</v>
      </c>
      <c r="L37" s="31" t="e">
        <f ca="1">+IF(IFTA_Quarterly!$I55&gt;0,IFTA_Quarterly!$I55*TEST!L$5/100*L$3,0)</f>
        <v>#VALUE!</v>
      </c>
      <c r="M37" s="31" t="e">
        <f ca="1">+IF(IFTA_Quarterly!$I55&gt;0,IFTA_Quarterly!$I55*TEST!M$5/100*M$3,0)</f>
        <v>#VALUE!</v>
      </c>
      <c r="N37" s="31" t="e">
        <f ca="1">+IF(IFTA_Quarterly!$I55&gt;0,IFTA_Quarterly!$I55*TEST!N$5/100*N$3,0)</f>
        <v>#VALUE!</v>
      </c>
      <c r="O37" s="31" t="e">
        <f ca="1">+IF(IFTA_Quarterly!$I55&gt;0,IFTA_Quarterly!$I55*TEST!O$5/100*O$3,0)</f>
        <v>#VALUE!</v>
      </c>
      <c r="P37" s="31" t="e">
        <f ca="1">+IF(IFTA_Quarterly!$I55&gt;0,IFTA_Quarterly!$I55*TEST!P$5/100*P$3,0)</f>
        <v>#VALUE!</v>
      </c>
      <c r="Q37" s="31" t="e">
        <f ca="1">+IF(IFTA_Quarterly!$I55&gt;0,IFTA_Quarterly!$I55*TEST!Q$5/100*Q$3,0)</f>
        <v>#VALUE!</v>
      </c>
      <c r="R37" s="31" t="e">
        <f ca="1">+IF(IFTA_Quarterly!$I55&gt;0,IFTA_Quarterly!$I55*TEST!R$5/100*R$3,0)</f>
        <v>#VALUE!</v>
      </c>
      <c r="S37" s="31" t="e">
        <f ca="1">+IF(IFTA_Quarterly!$I55&gt;0,IFTA_Quarterly!$I55*TEST!S$5/100*S$3,0)</f>
        <v>#VALUE!</v>
      </c>
      <c r="T37" s="31" t="e">
        <f ca="1">+IF(IFTA_Quarterly!$I55&gt;0,IFTA_Quarterly!$I55*TEST!T$5/100*T$3,0)</f>
        <v>#VALUE!</v>
      </c>
      <c r="U37" s="31" t="e">
        <f ca="1">+IF(IFTA_Quarterly!$I55&gt;0,IFTA_Quarterly!$I55*TEST!U$5/100*U$3,0)</f>
        <v>#VALUE!</v>
      </c>
      <c r="V37" s="31" t="e">
        <f ca="1">+IF(IFTA_Quarterly!$I55&gt;0,IFTA_Quarterly!$I55*TEST!V$5/100*V$3,0)</f>
        <v>#VALUE!</v>
      </c>
      <c r="W37" s="31" t="e">
        <f ca="1">+IF(IFTA_Quarterly!$I55&gt;0,IFTA_Quarterly!$I55*TEST!W$5/100*W$3,0)</f>
        <v>#VALUE!</v>
      </c>
      <c r="X37" s="31" t="e">
        <f ca="1">+IF(IFTA_Quarterly!$I55&gt;0,IFTA_Quarterly!$I55*TEST!X$5/100*X$3,0)</f>
        <v>#VALUE!</v>
      </c>
      <c r="Y37" s="31" t="e">
        <f ca="1">+IF(IFTA_Quarterly!$I55&gt;0,IFTA_Quarterly!$I55*TEST!Y$5/100*Y$3,0)</f>
        <v>#VALUE!</v>
      </c>
      <c r="Z37" s="31" t="e">
        <f ca="1">+IF(IFTA_Quarterly!$I55&gt;0,IFTA_Quarterly!$I55*TEST!Z$5/100*Z$3,0)</f>
        <v>#VALUE!</v>
      </c>
      <c r="AA37" s="31" t="e">
        <f ca="1">+IF(IFTA_Quarterly!$I55&gt;0,IFTA_Quarterly!$I55*TEST!AA$5/100*AA$3,0)</f>
        <v>#VALUE!</v>
      </c>
      <c r="AB37" s="31" t="e">
        <f ca="1">+IF(IFTA_Quarterly!$I55&gt;0,IFTA_Quarterly!$I55*TEST!AB$5/100*AB$3,0)</f>
        <v>#VALUE!</v>
      </c>
      <c r="AC37" s="31" t="e">
        <f ca="1">+IF(IFTA_Quarterly!$I55&gt;0,IFTA_Quarterly!$I55*TEST!AC$5/100*AC$3,0)</f>
        <v>#VALUE!</v>
      </c>
      <c r="AD37" s="31" t="e">
        <f ca="1">+IF(IFTA_Quarterly!$I55&gt;0,IFTA_Quarterly!$I55*TEST!AD$5/100*AD$3,0)</f>
        <v>#VALUE!</v>
      </c>
      <c r="AE37" s="2"/>
      <c r="AF37" s="2"/>
      <c r="AG37" s="2"/>
      <c r="AH37" s="2"/>
      <c r="AI37" s="2"/>
      <c r="AJ37" s="2"/>
      <c r="AK37" s="2"/>
      <c r="AL37" s="2"/>
      <c r="AM37" s="2"/>
      <c r="AN37" s="2"/>
      <c r="AO37" s="2"/>
      <c r="AP37" s="2"/>
      <c r="AQ37" s="2"/>
      <c r="AR37" s="2"/>
      <c r="AS37" s="2"/>
      <c r="AT37" s="2"/>
      <c r="AU37" s="2"/>
      <c r="AV37" s="2"/>
      <c r="AW37" s="2"/>
      <c r="AX37" s="2"/>
      <c r="AY37" s="2"/>
      <c r="AZ37" s="2"/>
      <c r="BA37" s="2"/>
    </row>
    <row r="38" spans="1:53" x14ac:dyDescent="0.25">
      <c r="A38" s="2" t="s">
        <v>49</v>
      </c>
      <c r="B38" s="2" t="str">
        <f t="shared" ca="1" si="3"/>
        <v/>
      </c>
      <c r="C38" s="2" t="e">
        <f ca="1">+IF(IFTA_Quarterly!$I56&gt;0,IFTA_Quarterly!$I56*TEST!C$5/100*C$3,0)</f>
        <v>#VALUE!</v>
      </c>
      <c r="D38" s="31" t="e">
        <f ca="1">+IF(IFTA_Quarterly!$I56&gt;0,IFTA_Quarterly!$I56*TEST!D$5/100*D$3,0)</f>
        <v>#VALUE!</v>
      </c>
      <c r="E38" s="31" t="e">
        <f ca="1">+IF(IFTA_Quarterly!$I56&gt;0,IFTA_Quarterly!$I56*TEST!E$5/100*E$3,0)</f>
        <v>#VALUE!</v>
      </c>
      <c r="F38" s="31" t="e">
        <f ca="1">+IF(IFTA_Quarterly!$I56&gt;0,IFTA_Quarterly!$I56*TEST!F$5/100*F$3,0)</f>
        <v>#VALUE!</v>
      </c>
      <c r="G38" s="31" t="e">
        <f ca="1">+IF(IFTA_Quarterly!$I56&gt;0,IFTA_Quarterly!$I56*TEST!G$5/100*G$3,0)</f>
        <v>#VALUE!</v>
      </c>
      <c r="H38" s="31" t="e">
        <f ca="1">+IF(IFTA_Quarterly!$I56&gt;0,IFTA_Quarterly!$I56*TEST!H$5/100*H$3,0)</f>
        <v>#VALUE!</v>
      </c>
      <c r="I38" s="31" t="e">
        <f ca="1">+IF(IFTA_Quarterly!$I56&gt;0,IFTA_Quarterly!$I56*TEST!I$5/100*I$3,0)</f>
        <v>#VALUE!</v>
      </c>
      <c r="J38" s="31" t="e">
        <f ca="1">+IF(IFTA_Quarterly!$I56&gt;0,IFTA_Quarterly!$I56*TEST!J$5/100*J$3,0)</f>
        <v>#VALUE!</v>
      </c>
      <c r="K38" s="31" t="e">
        <f ca="1">+IF(IFTA_Quarterly!$I56&gt;0,IFTA_Quarterly!$I56*TEST!K$5/100*K$3,0)</f>
        <v>#VALUE!</v>
      </c>
      <c r="L38" s="31" t="e">
        <f ca="1">+IF(IFTA_Quarterly!$I56&gt;0,IFTA_Quarterly!$I56*TEST!L$5/100*L$3,0)</f>
        <v>#VALUE!</v>
      </c>
      <c r="M38" s="31" t="e">
        <f ca="1">+IF(IFTA_Quarterly!$I56&gt;0,IFTA_Quarterly!$I56*TEST!M$5/100*M$3,0)</f>
        <v>#VALUE!</v>
      </c>
      <c r="N38" s="31" t="e">
        <f ca="1">+IF(IFTA_Quarterly!$I56&gt;0,IFTA_Quarterly!$I56*TEST!N$5/100*N$3,0)</f>
        <v>#VALUE!</v>
      </c>
      <c r="O38" s="31" t="e">
        <f ca="1">+IF(IFTA_Quarterly!$I56&gt;0,IFTA_Quarterly!$I56*TEST!O$5/100*O$3,0)</f>
        <v>#VALUE!</v>
      </c>
      <c r="P38" s="31" t="e">
        <f ca="1">+IF(IFTA_Quarterly!$I56&gt;0,IFTA_Quarterly!$I56*TEST!P$5/100*P$3,0)</f>
        <v>#VALUE!</v>
      </c>
      <c r="Q38" s="31" t="e">
        <f ca="1">+IF(IFTA_Quarterly!$I56&gt;0,IFTA_Quarterly!$I56*TEST!Q$5/100*Q$3,0)</f>
        <v>#VALUE!</v>
      </c>
      <c r="R38" s="31" t="e">
        <f ca="1">+IF(IFTA_Quarterly!$I56&gt;0,IFTA_Quarterly!$I56*TEST!R$5/100*R$3,0)</f>
        <v>#VALUE!</v>
      </c>
      <c r="S38" s="31" t="e">
        <f ca="1">+IF(IFTA_Quarterly!$I56&gt;0,IFTA_Quarterly!$I56*TEST!S$5/100*S$3,0)</f>
        <v>#VALUE!</v>
      </c>
      <c r="T38" s="31" t="e">
        <f ca="1">+IF(IFTA_Quarterly!$I56&gt;0,IFTA_Quarterly!$I56*TEST!T$5/100*T$3,0)</f>
        <v>#VALUE!</v>
      </c>
      <c r="U38" s="31" t="e">
        <f ca="1">+IF(IFTA_Quarterly!$I56&gt;0,IFTA_Quarterly!$I56*TEST!U$5/100*U$3,0)</f>
        <v>#VALUE!</v>
      </c>
      <c r="V38" s="31" t="e">
        <f ca="1">+IF(IFTA_Quarterly!$I56&gt;0,IFTA_Quarterly!$I56*TEST!V$5/100*V$3,0)</f>
        <v>#VALUE!</v>
      </c>
      <c r="W38" s="31" t="e">
        <f ca="1">+IF(IFTA_Quarterly!$I56&gt;0,IFTA_Quarterly!$I56*TEST!W$5/100*W$3,0)</f>
        <v>#VALUE!</v>
      </c>
      <c r="X38" s="31" t="e">
        <f ca="1">+IF(IFTA_Quarterly!$I56&gt;0,IFTA_Quarterly!$I56*TEST!X$5/100*X$3,0)</f>
        <v>#VALUE!</v>
      </c>
      <c r="Y38" s="31" t="e">
        <f ca="1">+IF(IFTA_Quarterly!$I56&gt;0,IFTA_Quarterly!$I56*TEST!Y$5/100*Y$3,0)</f>
        <v>#VALUE!</v>
      </c>
      <c r="Z38" s="31" t="e">
        <f ca="1">+IF(IFTA_Quarterly!$I56&gt;0,IFTA_Quarterly!$I56*TEST!Z$5/100*Z$3,0)</f>
        <v>#VALUE!</v>
      </c>
      <c r="AA38" s="31" t="e">
        <f ca="1">+IF(IFTA_Quarterly!$I56&gt;0,IFTA_Quarterly!$I56*TEST!AA$5/100*AA$3,0)</f>
        <v>#VALUE!</v>
      </c>
      <c r="AB38" s="31" t="e">
        <f ca="1">+IF(IFTA_Quarterly!$I56&gt;0,IFTA_Quarterly!$I56*TEST!AB$5/100*AB$3,0)</f>
        <v>#VALUE!</v>
      </c>
      <c r="AC38" s="31" t="e">
        <f ca="1">+IF(IFTA_Quarterly!$I56&gt;0,IFTA_Quarterly!$I56*TEST!AC$5/100*AC$3,0)</f>
        <v>#VALUE!</v>
      </c>
      <c r="AD38" s="31" t="e">
        <f ca="1">+IF(IFTA_Quarterly!$I56&gt;0,IFTA_Quarterly!$I56*TEST!AD$5/100*AD$3,0)</f>
        <v>#VALUE!</v>
      </c>
      <c r="AE38" s="2"/>
      <c r="AF38" s="2"/>
      <c r="AG38" s="2"/>
      <c r="AH38" s="2"/>
      <c r="AI38" s="2"/>
      <c r="AJ38" s="2"/>
      <c r="AK38" s="2"/>
      <c r="AL38" s="2"/>
      <c r="AM38" s="2"/>
      <c r="AN38" s="2"/>
      <c r="AO38" s="2"/>
      <c r="AP38" s="2"/>
      <c r="AQ38" s="2"/>
      <c r="AR38" s="2"/>
      <c r="AS38" s="2"/>
      <c r="AT38" s="2"/>
      <c r="AU38" s="2"/>
      <c r="AV38" s="2"/>
      <c r="AW38" s="2"/>
      <c r="AX38" s="2"/>
      <c r="AY38" s="2"/>
      <c r="AZ38" s="2"/>
      <c r="BA38" s="2"/>
    </row>
    <row r="39" spans="1:53" x14ac:dyDescent="0.25">
      <c r="A39" s="2" t="s">
        <v>50</v>
      </c>
      <c r="B39" s="2" t="str">
        <f t="shared" ca="1" si="3"/>
        <v/>
      </c>
      <c r="C39" s="2" t="e">
        <f ca="1">+IF(IFTA_Quarterly!$I57&gt;0,IFTA_Quarterly!$I57*TEST!C$5/100*C$3,0)</f>
        <v>#VALUE!</v>
      </c>
      <c r="D39" s="31" t="e">
        <f ca="1">+IF(IFTA_Quarterly!$I57&gt;0,IFTA_Quarterly!$I57*TEST!D$5/100*D$3,0)</f>
        <v>#VALUE!</v>
      </c>
      <c r="E39" s="31" t="e">
        <f ca="1">+IF(IFTA_Quarterly!$I57&gt;0,IFTA_Quarterly!$I57*TEST!E$5/100*E$3,0)</f>
        <v>#VALUE!</v>
      </c>
      <c r="F39" s="31" t="e">
        <f ca="1">+IF(IFTA_Quarterly!$I57&gt;0,IFTA_Quarterly!$I57*TEST!F$5/100*F$3,0)</f>
        <v>#VALUE!</v>
      </c>
      <c r="G39" s="31" t="e">
        <f ca="1">+IF(IFTA_Quarterly!$I57&gt;0,IFTA_Quarterly!$I57*TEST!G$5/100*G$3,0)</f>
        <v>#VALUE!</v>
      </c>
      <c r="H39" s="31" t="e">
        <f ca="1">+IF(IFTA_Quarterly!$I57&gt;0,IFTA_Quarterly!$I57*TEST!H$5/100*H$3,0)</f>
        <v>#VALUE!</v>
      </c>
      <c r="I39" s="31" t="e">
        <f ca="1">+IF(IFTA_Quarterly!$I57&gt;0,IFTA_Quarterly!$I57*TEST!I$5/100*I$3,0)</f>
        <v>#VALUE!</v>
      </c>
      <c r="J39" s="31" t="e">
        <f ca="1">+IF(IFTA_Quarterly!$I57&gt;0,IFTA_Quarterly!$I57*TEST!J$5/100*J$3,0)</f>
        <v>#VALUE!</v>
      </c>
      <c r="K39" s="31" t="e">
        <f ca="1">+IF(IFTA_Quarterly!$I57&gt;0,IFTA_Quarterly!$I57*TEST!K$5/100*K$3,0)</f>
        <v>#VALUE!</v>
      </c>
      <c r="L39" s="31" t="e">
        <f ca="1">+IF(IFTA_Quarterly!$I57&gt;0,IFTA_Quarterly!$I57*TEST!L$5/100*L$3,0)</f>
        <v>#VALUE!</v>
      </c>
      <c r="M39" s="31" t="e">
        <f ca="1">+IF(IFTA_Quarterly!$I57&gt;0,IFTA_Quarterly!$I57*TEST!M$5/100*M$3,0)</f>
        <v>#VALUE!</v>
      </c>
      <c r="N39" s="31" t="e">
        <f ca="1">+IF(IFTA_Quarterly!$I57&gt;0,IFTA_Quarterly!$I57*TEST!N$5/100*N$3,0)</f>
        <v>#VALUE!</v>
      </c>
      <c r="O39" s="31" t="e">
        <f ca="1">+IF(IFTA_Quarterly!$I57&gt;0,IFTA_Quarterly!$I57*TEST!O$5/100*O$3,0)</f>
        <v>#VALUE!</v>
      </c>
      <c r="P39" s="31" t="e">
        <f ca="1">+IF(IFTA_Quarterly!$I57&gt;0,IFTA_Quarterly!$I57*TEST!P$5/100*P$3,0)</f>
        <v>#VALUE!</v>
      </c>
      <c r="Q39" s="31" t="e">
        <f ca="1">+IF(IFTA_Quarterly!$I57&gt;0,IFTA_Quarterly!$I57*TEST!Q$5/100*Q$3,0)</f>
        <v>#VALUE!</v>
      </c>
      <c r="R39" s="31" t="e">
        <f ca="1">+IF(IFTA_Quarterly!$I57&gt;0,IFTA_Quarterly!$I57*TEST!R$5/100*R$3,0)</f>
        <v>#VALUE!</v>
      </c>
      <c r="S39" s="31" t="e">
        <f ca="1">+IF(IFTA_Quarterly!$I57&gt;0,IFTA_Quarterly!$I57*TEST!S$5/100*S$3,0)</f>
        <v>#VALUE!</v>
      </c>
      <c r="T39" s="31" t="e">
        <f ca="1">+IF(IFTA_Quarterly!$I57&gt;0,IFTA_Quarterly!$I57*TEST!T$5/100*T$3,0)</f>
        <v>#VALUE!</v>
      </c>
      <c r="U39" s="31" t="e">
        <f ca="1">+IF(IFTA_Quarterly!$I57&gt;0,IFTA_Quarterly!$I57*TEST!U$5/100*U$3,0)</f>
        <v>#VALUE!</v>
      </c>
      <c r="V39" s="31" t="e">
        <f ca="1">+IF(IFTA_Quarterly!$I57&gt;0,IFTA_Quarterly!$I57*TEST!V$5/100*V$3,0)</f>
        <v>#VALUE!</v>
      </c>
      <c r="W39" s="31" t="e">
        <f ca="1">+IF(IFTA_Quarterly!$I57&gt;0,IFTA_Quarterly!$I57*TEST!W$5/100*W$3,0)</f>
        <v>#VALUE!</v>
      </c>
      <c r="X39" s="31" t="e">
        <f ca="1">+IF(IFTA_Quarterly!$I57&gt;0,IFTA_Quarterly!$I57*TEST!X$5/100*X$3,0)</f>
        <v>#VALUE!</v>
      </c>
      <c r="Y39" s="31" t="e">
        <f ca="1">+IF(IFTA_Quarterly!$I57&gt;0,IFTA_Quarterly!$I57*TEST!Y$5/100*Y$3,0)</f>
        <v>#VALUE!</v>
      </c>
      <c r="Z39" s="31" t="e">
        <f ca="1">+IF(IFTA_Quarterly!$I57&gt;0,IFTA_Quarterly!$I57*TEST!Z$5/100*Z$3,0)</f>
        <v>#VALUE!</v>
      </c>
      <c r="AA39" s="31" t="e">
        <f ca="1">+IF(IFTA_Quarterly!$I57&gt;0,IFTA_Quarterly!$I57*TEST!AA$5/100*AA$3,0)</f>
        <v>#VALUE!</v>
      </c>
      <c r="AB39" s="31" t="e">
        <f ca="1">+IF(IFTA_Quarterly!$I57&gt;0,IFTA_Quarterly!$I57*TEST!AB$5/100*AB$3,0)</f>
        <v>#VALUE!</v>
      </c>
      <c r="AC39" s="31" t="e">
        <f ca="1">+IF(IFTA_Quarterly!$I57&gt;0,IFTA_Quarterly!$I57*TEST!AC$5/100*AC$3,0)</f>
        <v>#VALUE!</v>
      </c>
      <c r="AD39" s="31" t="e">
        <f ca="1">+IF(IFTA_Quarterly!$I57&gt;0,IFTA_Quarterly!$I57*TEST!AD$5/100*AD$3,0)</f>
        <v>#VALUE!</v>
      </c>
      <c r="AE39" s="2"/>
      <c r="AF39" s="2"/>
      <c r="AG39" s="2"/>
      <c r="AH39" s="2"/>
      <c r="AI39" s="2"/>
      <c r="AJ39" s="2"/>
      <c r="AK39" s="2"/>
      <c r="AL39" s="2"/>
      <c r="AM39" s="2"/>
      <c r="AN39" s="2"/>
      <c r="AO39" s="2"/>
      <c r="AP39" s="2"/>
      <c r="AQ39" s="2"/>
      <c r="AR39" s="2"/>
      <c r="AS39" s="2"/>
      <c r="AT39" s="2"/>
      <c r="AU39" s="2"/>
      <c r="AV39" s="2"/>
      <c r="AW39" s="2"/>
      <c r="AX39" s="2"/>
      <c r="AY39" s="2"/>
      <c r="AZ39" s="2"/>
      <c r="BA39" s="2"/>
    </row>
    <row r="40" spans="1:53" x14ac:dyDescent="0.25">
      <c r="A40" s="2" t="s">
        <v>51</v>
      </c>
      <c r="B40" s="2" t="str">
        <f t="shared" ca="1" si="3"/>
        <v/>
      </c>
      <c r="C40" s="2" t="e">
        <f ca="1">+IF(IFTA_Quarterly!$I58&gt;0,IFTA_Quarterly!$I58*TEST!C$5/100*C$3,0)</f>
        <v>#VALUE!</v>
      </c>
      <c r="D40" s="31" t="e">
        <f ca="1">+IF(IFTA_Quarterly!$I58&gt;0,IFTA_Quarterly!$I58*TEST!D$5/100*D$3,0)</f>
        <v>#VALUE!</v>
      </c>
      <c r="E40" s="31" t="e">
        <f ca="1">+IF(IFTA_Quarterly!$I58&gt;0,IFTA_Quarterly!$I58*TEST!E$5/100*E$3,0)</f>
        <v>#VALUE!</v>
      </c>
      <c r="F40" s="31" t="e">
        <f ca="1">+IF(IFTA_Quarterly!$I58&gt;0,IFTA_Quarterly!$I58*TEST!F$5/100*F$3,0)</f>
        <v>#VALUE!</v>
      </c>
      <c r="G40" s="31" t="e">
        <f ca="1">+IF(IFTA_Quarterly!$I58&gt;0,IFTA_Quarterly!$I58*TEST!G$5/100*G$3,0)</f>
        <v>#VALUE!</v>
      </c>
      <c r="H40" s="31" t="e">
        <f ca="1">+IF(IFTA_Quarterly!$I58&gt;0,IFTA_Quarterly!$I58*TEST!H$5/100*H$3,0)</f>
        <v>#VALUE!</v>
      </c>
      <c r="I40" s="31" t="e">
        <f ca="1">+IF(IFTA_Quarterly!$I58&gt;0,IFTA_Quarterly!$I58*TEST!I$5/100*I$3,0)</f>
        <v>#VALUE!</v>
      </c>
      <c r="J40" s="31" t="e">
        <f ca="1">+IF(IFTA_Quarterly!$I58&gt;0,IFTA_Quarterly!$I58*TEST!J$5/100*J$3,0)</f>
        <v>#VALUE!</v>
      </c>
      <c r="K40" s="31" t="e">
        <f ca="1">+IF(IFTA_Quarterly!$I58&gt;0,IFTA_Quarterly!$I58*TEST!K$5/100*K$3,0)</f>
        <v>#VALUE!</v>
      </c>
      <c r="L40" s="31" t="e">
        <f ca="1">+IF(IFTA_Quarterly!$I58&gt;0,IFTA_Quarterly!$I58*TEST!L$5/100*L$3,0)</f>
        <v>#VALUE!</v>
      </c>
      <c r="M40" s="31" t="e">
        <f ca="1">+IF(IFTA_Quarterly!$I58&gt;0,IFTA_Quarterly!$I58*TEST!M$5/100*M$3,0)</f>
        <v>#VALUE!</v>
      </c>
      <c r="N40" s="31" t="e">
        <f ca="1">+IF(IFTA_Quarterly!$I58&gt;0,IFTA_Quarterly!$I58*TEST!N$5/100*N$3,0)</f>
        <v>#VALUE!</v>
      </c>
      <c r="O40" s="31" t="e">
        <f ca="1">+IF(IFTA_Quarterly!$I58&gt;0,IFTA_Quarterly!$I58*TEST!O$5/100*O$3,0)</f>
        <v>#VALUE!</v>
      </c>
      <c r="P40" s="31" t="e">
        <f ca="1">+IF(IFTA_Quarterly!$I58&gt;0,IFTA_Quarterly!$I58*TEST!P$5/100*P$3,0)</f>
        <v>#VALUE!</v>
      </c>
      <c r="Q40" s="31" t="e">
        <f ca="1">+IF(IFTA_Quarterly!$I58&gt;0,IFTA_Quarterly!$I58*TEST!Q$5/100*Q$3,0)</f>
        <v>#VALUE!</v>
      </c>
      <c r="R40" s="31" t="e">
        <f ca="1">+IF(IFTA_Quarterly!$I58&gt;0,IFTA_Quarterly!$I58*TEST!R$5/100*R$3,0)</f>
        <v>#VALUE!</v>
      </c>
      <c r="S40" s="31" t="e">
        <f ca="1">+IF(IFTA_Quarterly!$I58&gt;0,IFTA_Quarterly!$I58*TEST!S$5/100*S$3,0)</f>
        <v>#VALUE!</v>
      </c>
      <c r="T40" s="31" t="e">
        <f ca="1">+IF(IFTA_Quarterly!$I58&gt;0,IFTA_Quarterly!$I58*TEST!T$5/100*T$3,0)</f>
        <v>#VALUE!</v>
      </c>
      <c r="U40" s="31" t="e">
        <f ca="1">+IF(IFTA_Quarterly!$I58&gt;0,IFTA_Quarterly!$I58*TEST!U$5/100*U$3,0)</f>
        <v>#VALUE!</v>
      </c>
      <c r="V40" s="31" t="e">
        <f ca="1">+IF(IFTA_Quarterly!$I58&gt;0,IFTA_Quarterly!$I58*TEST!V$5/100*V$3,0)</f>
        <v>#VALUE!</v>
      </c>
      <c r="W40" s="31" t="e">
        <f ca="1">+IF(IFTA_Quarterly!$I58&gt;0,IFTA_Quarterly!$I58*TEST!W$5/100*W$3,0)</f>
        <v>#VALUE!</v>
      </c>
      <c r="X40" s="31" t="e">
        <f ca="1">+IF(IFTA_Quarterly!$I58&gt;0,IFTA_Quarterly!$I58*TEST!X$5/100*X$3,0)</f>
        <v>#VALUE!</v>
      </c>
      <c r="Y40" s="31" t="e">
        <f ca="1">+IF(IFTA_Quarterly!$I58&gt;0,IFTA_Quarterly!$I58*TEST!Y$5/100*Y$3,0)</f>
        <v>#VALUE!</v>
      </c>
      <c r="Z40" s="31" t="e">
        <f ca="1">+IF(IFTA_Quarterly!$I58&gt;0,IFTA_Quarterly!$I58*TEST!Z$5/100*Z$3,0)</f>
        <v>#VALUE!</v>
      </c>
      <c r="AA40" s="31" t="e">
        <f ca="1">+IF(IFTA_Quarterly!$I58&gt;0,IFTA_Quarterly!$I58*TEST!AA$5/100*AA$3,0)</f>
        <v>#VALUE!</v>
      </c>
      <c r="AB40" s="31" t="e">
        <f ca="1">+IF(IFTA_Quarterly!$I58&gt;0,IFTA_Quarterly!$I58*TEST!AB$5/100*AB$3,0)</f>
        <v>#VALUE!</v>
      </c>
      <c r="AC40" s="31" t="e">
        <f ca="1">+IF(IFTA_Quarterly!$I58&gt;0,IFTA_Quarterly!$I58*TEST!AC$5/100*AC$3,0)</f>
        <v>#VALUE!</v>
      </c>
      <c r="AD40" s="31" t="e">
        <f ca="1">+IF(IFTA_Quarterly!$I58&gt;0,IFTA_Quarterly!$I58*TEST!AD$5/100*AD$3,0)</f>
        <v>#VALUE!</v>
      </c>
      <c r="AE40" s="2"/>
      <c r="AF40" s="2"/>
      <c r="AG40" s="2"/>
      <c r="AH40" s="2"/>
      <c r="AI40" s="2"/>
      <c r="AJ40" s="2"/>
      <c r="AK40" s="2"/>
      <c r="AL40" s="2"/>
      <c r="AM40" s="2"/>
      <c r="AN40" s="2"/>
      <c r="AO40" s="2"/>
      <c r="AP40" s="2"/>
      <c r="AQ40" s="2"/>
      <c r="AR40" s="2"/>
      <c r="AS40" s="2"/>
      <c r="AT40" s="2"/>
      <c r="AU40" s="2"/>
      <c r="AV40" s="2"/>
      <c r="AW40" s="2"/>
      <c r="AX40" s="2"/>
      <c r="AY40" s="2"/>
      <c r="AZ40" s="2"/>
      <c r="BA40" s="2"/>
    </row>
    <row r="41" spans="1:53" x14ac:dyDescent="0.25">
      <c r="A41" s="2" t="s">
        <v>52</v>
      </c>
      <c r="B41" s="2" t="str">
        <f t="shared" ca="1" si="3"/>
        <v/>
      </c>
      <c r="C41" s="2" t="e">
        <f ca="1">+IF(IFTA_Quarterly!$I59&gt;0,IFTA_Quarterly!$I59*TEST!C$5/100*C$3,0)</f>
        <v>#VALUE!</v>
      </c>
      <c r="D41" s="31" t="e">
        <f ca="1">+IF(IFTA_Quarterly!$I59&gt;0,IFTA_Quarterly!$I59*TEST!D$5/100*D$3,0)</f>
        <v>#VALUE!</v>
      </c>
      <c r="E41" s="31" t="e">
        <f ca="1">+IF(IFTA_Quarterly!$I59&gt;0,IFTA_Quarterly!$I59*TEST!E$5/100*E$3,0)</f>
        <v>#VALUE!</v>
      </c>
      <c r="F41" s="31" t="e">
        <f ca="1">+IF(IFTA_Quarterly!$I59&gt;0,IFTA_Quarterly!$I59*TEST!F$5/100*F$3,0)</f>
        <v>#VALUE!</v>
      </c>
      <c r="G41" s="31" t="e">
        <f ca="1">+IF(IFTA_Quarterly!$I59&gt;0,IFTA_Quarterly!$I59*TEST!G$5/100*G$3,0)</f>
        <v>#VALUE!</v>
      </c>
      <c r="H41" s="31" t="e">
        <f ca="1">+IF(IFTA_Quarterly!$I59&gt;0,IFTA_Quarterly!$I59*TEST!H$5/100*H$3,0)</f>
        <v>#VALUE!</v>
      </c>
      <c r="I41" s="31" t="e">
        <f ca="1">+IF(IFTA_Quarterly!$I59&gt;0,IFTA_Quarterly!$I59*TEST!I$5/100*I$3,0)</f>
        <v>#VALUE!</v>
      </c>
      <c r="J41" s="31" t="e">
        <f ca="1">+IF(IFTA_Quarterly!$I59&gt;0,IFTA_Quarterly!$I59*TEST!J$5/100*J$3,0)</f>
        <v>#VALUE!</v>
      </c>
      <c r="K41" s="31" t="e">
        <f ca="1">+IF(IFTA_Quarterly!$I59&gt;0,IFTA_Quarterly!$I59*TEST!K$5/100*K$3,0)</f>
        <v>#VALUE!</v>
      </c>
      <c r="L41" s="31" t="e">
        <f ca="1">+IF(IFTA_Quarterly!$I59&gt;0,IFTA_Quarterly!$I59*TEST!L$5/100*L$3,0)</f>
        <v>#VALUE!</v>
      </c>
      <c r="M41" s="31" t="e">
        <f ca="1">+IF(IFTA_Quarterly!$I59&gt;0,IFTA_Quarterly!$I59*TEST!M$5/100*M$3,0)</f>
        <v>#VALUE!</v>
      </c>
      <c r="N41" s="31" t="e">
        <f ca="1">+IF(IFTA_Quarterly!$I59&gt;0,IFTA_Quarterly!$I59*TEST!N$5/100*N$3,0)</f>
        <v>#VALUE!</v>
      </c>
      <c r="O41" s="31" t="e">
        <f ca="1">+IF(IFTA_Quarterly!$I59&gt;0,IFTA_Quarterly!$I59*TEST!O$5/100*O$3,0)</f>
        <v>#VALUE!</v>
      </c>
      <c r="P41" s="31" t="e">
        <f ca="1">+IF(IFTA_Quarterly!$I59&gt;0,IFTA_Quarterly!$I59*TEST!P$5/100*P$3,0)</f>
        <v>#VALUE!</v>
      </c>
      <c r="Q41" s="31" t="e">
        <f ca="1">+IF(IFTA_Quarterly!$I59&gt;0,IFTA_Quarterly!$I59*TEST!Q$5/100*Q$3,0)</f>
        <v>#VALUE!</v>
      </c>
      <c r="R41" s="31" t="e">
        <f ca="1">+IF(IFTA_Quarterly!$I59&gt;0,IFTA_Quarterly!$I59*TEST!R$5/100*R$3,0)</f>
        <v>#VALUE!</v>
      </c>
      <c r="S41" s="31" t="e">
        <f ca="1">+IF(IFTA_Quarterly!$I59&gt;0,IFTA_Quarterly!$I59*TEST!S$5/100*S$3,0)</f>
        <v>#VALUE!</v>
      </c>
      <c r="T41" s="31" t="e">
        <f ca="1">+IF(IFTA_Quarterly!$I59&gt;0,IFTA_Quarterly!$I59*TEST!T$5/100*T$3,0)</f>
        <v>#VALUE!</v>
      </c>
      <c r="U41" s="31" t="e">
        <f ca="1">+IF(IFTA_Quarterly!$I59&gt;0,IFTA_Quarterly!$I59*TEST!U$5/100*U$3,0)</f>
        <v>#VALUE!</v>
      </c>
      <c r="V41" s="31" t="e">
        <f ca="1">+IF(IFTA_Quarterly!$I59&gt;0,IFTA_Quarterly!$I59*TEST!V$5/100*V$3,0)</f>
        <v>#VALUE!</v>
      </c>
      <c r="W41" s="31" t="e">
        <f ca="1">+IF(IFTA_Quarterly!$I59&gt;0,IFTA_Quarterly!$I59*TEST!W$5/100*W$3,0)</f>
        <v>#VALUE!</v>
      </c>
      <c r="X41" s="31" t="e">
        <f ca="1">+IF(IFTA_Quarterly!$I59&gt;0,IFTA_Quarterly!$I59*TEST!X$5/100*X$3,0)</f>
        <v>#VALUE!</v>
      </c>
      <c r="Y41" s="31" t="e">
        <f ca="1">+IF(IFTA_Quarterly!$I59&gt;0,IFTA_Quarterly!$I59*TEST!Y$5/100*Y$3,0)</f>
        <v>#VALUE!</v>
      </c>
      <c r="Z41" s="31" t="e">
        <f ca="1">+IF(IFTA_Quarterly!$I59&gt;0,IFTA_Quarterly!$I59*TEST!Z$5/100*Z$3,0)</f>
        <v>#VALUE!</v>
      </c>
      <c r="AA41" s="31" t="e">
        <f ca="1">+IF(IFTA_Quarterly!$I59&gt;0,IFTA_Quarterly!$I59*TEST!AA$5/100*AA$3,0)</f>
        <v>#VALUE!</v>
      </c>
      <c r="AB41" s="31" t="e">
        <f ca="1">+IF(IFTA_Quarterly!$I59&gt;0,IFTA_Quarterly!$I59*TEST!AB$5/100*AB$3,0)</f>
        <v>#VALUE!</v>
      </c>
      <c r="AC41" s="31" t="e">
        <f ca="1">+IF(IFTA_Quarterly!$I59&gt;0,IFTA_Quarterly!$I59*TEST!AC$5/100*AC$3,0)</f>
        <v>#VALUE!</v>
      </c>
      <c r="AD41" s="31" t="e">
        <f ca="1">+IF(IFTA_Quarterly!$I59&gt;0,IFTA_Quarterly!$I59*TEST!AD$5/100*AD$3,0)</f>
        <v>#VALUE!</v>
      </c>
      <c r="AE41" s="2"/>
      <c r="AF41" s="2"/>
      <c r="AG41" s="2"/>
      <c r="AH41" s="2"/>
      <c r="AI41" s="2"/>
      <c r="AJ41" s="2"/>
      <c r="AK41" s="2"/>
      <c r="AL41" s="2"/>
      <c r="AM41" s="2"/>
      <c r="AN41" s="2"/>
      <c r="AO41" s="2"/>
      <c r="AP41" s="2"/>
      <c r="AQ41" s="2"/>
      <c r="AR41" s="2"/>
      <c r="AS41" s="2"/>
      <c r="AT41" s="2"/>
      <c r="AU41" s="2"/>
      <c r="AV41" s="2"/>
      <c r="AW41" s="2"/>
      <c r="AX41" s="2"/>
      <c r="AY41" s="2"/>
      <c r="AZ41" s="2"/>
      <c r="BA41" s="2"/>
    </row>
    <row r="42" spans="1:53" x14ac:dyDescent="0.25">
      <c r="A42" s="2" t="s">
        <v>53</v>
      </c>
      <c r="B42" s="2" t="str">
        <f t="shared" ca="1" si="3"/>
        <v/>
      </c>
      <c r="C42" s="2" t="e">
        <f ca="1">+IF(IFTA_Quarterly!$I60&gt;0,IFTA_Quarterly!$I60*TEST!C$5/100*C$3,0)</f>
        <v>#VALUE!</v>
      </c>
      <c r="D42" s="31" t="e">
        <f ca="1">+IF(IFTA_Quarterly!$I60&gt;0,IFTA_Quarterly!$I60*TEST!D$5/100*D$3,0)</f>
        <v>#VALUE!</v>
      </c>
      <c r="E42" s="31" t="e">
        <f ca="1">+IF(IFTA_Quarterly!$I60&gt;0,IFTA_Quarterly!$I60*TEST!E$5/100*E$3,0)</f>
        <v>#VALUE!</v>
      </c>
      <c r="F42" s="31" t="e">
        <f ca="1">+IF(IFTA_Quarterly!$I60&gt;0,IFTA_Quarterly!$I60*TEST!F$5/100*F$3,0)</f>
        <v>#VALUE!</v>
      </c>
      <c r="G42" s="31" t="e">
        <f ca="1">+IF(IFTA_Quarterly!$I60&gt;0,IFTA_Quarterly!$I60*TEST!G$5/100*G$3,0)</f>
        <v>#VALUE!</v>
      </c>
      <c r="H42" s="31" t="e">
        <f ca="1">+IF(IFTA_Quarterly!$I60&gt;0,IFTA_Quarterly!$I60*TEST!H$5/100*H$3,0)</f>
        <v>#VALUE!</v>
      </c>
      <c r="I42" s="31" t="e">
        <f ca="1">+IF(IFTA_Quarterly!$I60&gt;0,IFTA_Quarterly!$I60*TEST!I$5/100*I$3,0)</f>
        <v>#VALUE!</v>
      </c>
      <c r="J42" s="31" t="e">
        <f ca="1">+IF(IFTA_Quarterly!$I60&gt;0,IFTA_Quarterly!$I60*TEST!J$5/100*J$3,0)</f>
        <v>#VALUE!</v>
      </c>
      <c r="K42" s="31" t="e">
        <f ca="1">+IF(IFTA_Quarterly!$I60&gt;0,IFTA_Quarterly!$I60*TEST!K$5/100*K$3,0)</f>
        <v>#VALUE!</v>
      </c>
      <c r="L42" s="31" t="e">
        <f ca="1">+IF(IFTA_Quarterly!$I60&gt;0,IFTA_Quarterly!$I60*TEST!L$5/100*L$3,0)</f>
        <v>#VALUE!</v>
      </c>
      <c r="M42" s="31" t="e">
        <f ca="1">+IF(IFTA_Quarterly!$I60&gt;0,IFTA_Quarterly!$I60*TEST!M$5/100*M$3,0)</f>
        <v>#VALUE!</v>
      </c>
      <c r="N42" s="31" t="e">
        <f ca="1">+IF(IFTA_Quarterly!$I60&gt;0,IFTA_Quarterly!$I60*TEST!N$5/100*N$3,0)</f>
        <v>#VALUE!</v>
      </c>
      <c r="O42" s="31" t="e">
        <f ca="1">+IF(IFTA_Quarterly!$I60&gt;0,IFTA_Quarterly!$I60*TEST!O$5/100*O$3,0)</f>
        <v>#VALUE!</v>
      </c>
      <c r="P42" s="31" t="e">
        <f ca="1">+IF(IFTA_Quarterly!$I60&gt;0,IFTA_Quarterly!$I60*TEST!P$5/100*P$3,0)</f>
        <v>#VALUE!</v>
      </c>
      <c r="Q42" s="31" t="e">
        <f ca="1">+IF(IFTA_Quarterly!$I60&gt;0,IFTA_Quarterly!$I60*TEST!Q$5/100*Q$3,0)</f>
        <v>#VALUE!</v>
      </c>
      <c r="R42" s="31" t="e">
        <f ca="1">+IF(IFTA_Quarterly!$I60&gt;0,IFTA_Quarterly!$I60*TEST!R$5/100*R$3,0)</f>
        <v>#VALUE!</v>
      </c>
      <c r="S42" s="31" t="e">
        <f ca="1">+IF(IFTA_Quarterly!$I60&gt;0,IFTA_Quarterly!$I60*TEST!S$5/100*S$3,0)</f>
        <v>#VALUE!</v>
      </c>
      <c r="T42" s="31" t="e">
        <f ca="1">+IF(IFTA_Quarterly!$I60&gt;0,IFTA_Quarterly!$I60*TEST!T$5/100*T$3,0)</f>
        <v>#VALUE!</v>
      </c>
      <c r="U42" s="31" t="e">
        <f ca="1">+IF(IFTA_Quarterly!$I60&gt;0,IFTA_Quarterly!$I60*TEST!U$5/100*U$3,0)</f>
        <v>#VALUE!</v>
      </c>
      <c r="V42" s="31" t="e">
        <f ca="1">+IF(IFTA_Quarterly!$I60&gt;0,IFTA_Quarterly!$I60*TEST!V$5/100*V$3,0)</f>
        <v>#VALUE!</v>
      </c>
      <c r="W42" s="31" t="e">
        <f ca="1">+IF(IFTA_Quarterly!$I60&gt;0,IFTA_Quarterly!$I60*TEST!W$5/100*W$3,0)</f>
        <v>#VALUE!</v>
      </c>
      <c r="X42" s="31" t="e">
        <f ca="1">+IF(IFTA_Quarterly!$I60&gt;0,IFTA_Quarterly!$I60*TEST!X$5/100*X$3,0)</f>
        <v>#VALUE!</v>
      </c>
      <c r="Y42" s="31" t="e">
        <f ca="1">+IF(IFTA_Quarterly!$I60&gt;0,IFTA_Quarterly!$I60*TEST!Y$5/100*Y$3,0)</f>
        <v>#VALUE!</v>
      </c>
      <c r="Z42" s="31" t="e">
        <f ca="1">+IF(IFTA_Quarterly!$I60&gt;0,IFTA_Quarterly!$I60*TEST!Z$5/100*Z$3,0)</f>
        <v>#VALUE!</v>
      </c>
      <c r="AA42" s="31" t="e">
        <f ca="1">+IF(IFTA_Quarterly!$I60&gt;0,IFTA_Quarterly!$I60*TEST!AA$5/100*AA$3,0)</f>
        <v>#VALUE!</v>
      </c>
      <c r="AB42" s="31" t="e">
        <f ca="1">+IF(IFTA_Quarterly!$I60&gt;0,IFTA_Quarterly!$I60*TEST!AB$5/100*AB$3,0)</f>
        <v>#VALUE!</v>
      </c>
      <c r="AC42" s="31" t="e">
        <f ca="1">+IF(IFTA_Quarterly!$I60&gt;0,IFTA_Quarterly!$I60*TEST!AC$5/100*AC$3,0)</f>
        <v>#VALUE!</v>
      </c>
      <c r="AD42" s="31" t="e">
        <f ca="1">+IF(IFTA_Quarterly!$I60&gt;0,IFTA_Quarterly!$I60*TEST!AD$5/100*AD$3,0)</f>
        <v>#VALUE!</v>
      </c>
      <c r="AE42" s="2"/>
      <c r="AF42" s="2"/>
      <c r="AG42" s="2"/>
      <c r="AH42" s="2"/>
      <c r="AI42" s="2"/>
      <c r="AJ42" s="2"/>
      <c r="AK42" s="2"/>
      <c r="AL42" s="2"/>
      <c r="AM42" s="2"/>
      <c r="AN42" s="2"/>
      <c r="AO42" s="2"/>
      <c r="AP42" s="2"/>
      <c r="AQ42" s="2"/>
      <c r="AR42" s="2"/>
      <c r="AS42" s="2"/>
      <c r="AT42" s="2"/>
      <c r="AU42" s="2"/>
      <c r="AV42" s="2"/>
      <c r="AW42" s="2"/>
      <c r="AX42" s="2"/>
      <c r="AY42" s="2"/>
      <c r="AZ42" s="2"/>
      <c r="BA42" s="2"/>
    </row>
    <row r="43" spans="1:53" x14ac:dyDescent="0.25">
      <c r="A43" s="2" t="s">
        <v>54</v>
      </c>
      <c r="B43" s="2" t="str">
        <f t="shared" ca="1" si="3"/>
        <v/>
      </c>
      <c r="C43" s="2" t="e">
        <f ca="1">+IF(IFTA_Quarterly!$I61&gt;0,IFTA_Quarterly!$I61*TEST!C$5/100*C$3,0)</f>
        <v>#VALUE!</v>
      </c>
      <c r="D43" s="31" t="e">
        <f ca="1">+IF(IFTA_Quarterly!$I61&gt;0,IFTA_Quarterly!$I61*TEST!D$5/100*D$3,0)</f>
        <v>#VALUE!</v>
      </c>
      <c r="E43" s="31" t="e">
        <f ca="1">+IF(IFTA_Quarterly!$I61&gt;0,IFTA_Quarterly!$I61*TEST!E$5/100*E$3,0)</f>
        <v>#VALUE!</v>
      </c>
      <c r="F43" s="31" t="e">
        <f ca="1">+IF(IFTA_Quarterly!$I61&gt;0,IFTA_Quarterly!$I61*TEST!F$5/100*F$3,0)</f>
        <v>#VALUE!</v>
      </c>
      <c r="G43" s="31" t="e">
        <f ca="1">+IF(IFTA_Quarterly!$I61&gt;0,IFTA_Quarterly!$I61*TEST!G$5/100*G$3,0)</f>
        <v>#VALUE!</v>
      </c>
      <c r="H43" s="31" t="e">
        <f ca="1">+IF(IFTA_Quarterly!$I61&gt;0,IFTA_Quarterly!$I61*TEST!H$5/100*H$3,0)</f>
        <v>#VALUE!</v>
      </c>
      <c r="I43" s="31" t="e">
        <f ca="1">+IF(IFTA_Quarterly!$I61&gt;0,IFTA_Quarterly!$I61*TEST!I$5/100*I$3,0)</f>
        <v>#VALUE!</v>
      </c>
      <c r="J43" s="31" t="e">
        <f ca="1">+IF(IFTA_Quarterly!$I61&gt;0,IFTA_Quarterly!$I61*TEST!J$5/100*J$3,0)</f>
        <v>#VALUE!</v>
      </c>
      <c r="K43" s="31" t="e">
        <f ca="1">+IF(IFTA_Quarterly!$I61&gt;0,IFTA_Quarterly!$I61*TEST!K$5/100*K$3,0)</f>
        <v>#VALUE!</v>
      </c>
      <c r="L43" s="31" t="e">
        <f ca="1">+IF(IFTA_Quarterly!$I61&gt;0,IFTA_Quarterly!$I61*TEST!L$5/100*L$3,0)</f>
        <v>#VALUE!</v>
      </c>
      <c r="M43" s="31" t="e">
        <f ca="1">+IF(IFTA_Quarterly!$I61&gt;0,IFTA_Quarterly!$I61*TEST!M$5/100*M$3,0)</f>
        <v>#VALUE!</v>
      </c>
      <c r="N43" s="31" t="e">
        <f ca="1">+IF(IFTA_Quarterly!$I61&gt;0,IFTA_Quarterly!$I61*TEST!N$5/100*N$3,0)</f>
        <v>#VALUE!</v>
      </c>
      <c r="O43" s="31" t="e">
        <f ca="1">+IF(IFTA_Quarterly!$I61&gt;0,IFTA_Quarterly!$I61*TEST!O$5/100*O$3,0)</f>
        <v>#VALUE!</v>
      </c>
      <c r="P43" s="31" t="e">
        <f ca="1">+IF(IFTA_Quarterly!$I61&gt;0,IFTA_Quarterly!$I61*TEST!P$5/100*P$3,0)</f>
        <v>#VALUE!</v>
      </c>
      <c r="Q43" s="31" t="e">
        <f ca="1">+IF(IFTA_Quarterly!$I61&gt;0,IFTA_Quarterly!$I61*TEST!Q$5/100*Q$3,0)</f>
        <v>#VALUE!</v>
      </c>
      <c r="R43" s="31" t="e">
        <f ca="1">+IF(IFTA_Quarterly!$I61&gt;0,IFTA_Quarterly!$I61*TEST!R$5/100*R$3,0)</f>
        <v>#VALUE!</v>
      </c>
      <c r="S43" s="31" t="e">
        <f ca="1">+IF(IFTA_Quarterly!$I61&gt;0,IFTA_Quarterly!$I61*TEST!S$5/100*S$3,0)</f>
        <v>#VALUE!</v>
      </c>
      <c r="T43" s="31" t="e">
        <f ca="1">+IF(IFTA_Quarterly!$I61&gt;0,IFTA_Quarterly!$I61*TEST!T$5/100*T$3,0)</f>
        <v>#VALUE!</v>
      </c>
      <c r="U43" s="31" t="e">
        <f ca="1">+IF(IFTA_Quarterly!$I61&gt;0,IFTA_Quarterly!$I61*TEST!U$5/100*U$3,0)</f>
        <v>#VALUE!</v>
      </c>
      <c r="V43" s="31" t="e">
        <f ca="1">+IF(IFTA_Quarterly!$I61&gt;0,IFTA_Quarterly!$I61*TEST!V$5/100*V$3,0)</f>
        <v>#VALUE!</v>
      </c>
      <c r="W43" s="31" t="e">
        <f ca="1">+IF(IFTA_Quarterly!$I61&gt;0,IFTA_Quarterly!$I61*TEST!W$5/100*W$3,0)</f>
        <v>#VALUE!</v>
      </c>
      <c r="X43" s="31" t="e">
        <f ca="1">+IF(IFTA_Quarterly!$I61&gt;0,IFTA_Quarterly!$I61*TEST!X$5/100*X$3,0)</f>
        <v>#VALUE!</v>
      </c>
      <c r="Y43" s="31" t="e">
        <f ca="1">+IF(IFTA_Quarterly!$I61&gt;0,IFTA_Quarterly!$I61*TEST!Y$5/100*Y$3,0)</f>
        <v>#VALUE!</v>
      </c>
      <c r="Z43" s="31" t="e">
        <f ca="1">+IF(IFTA_Quarterly!$I61&gt;0,IFTA_Quarterly!$I61*TEST!Z$5/100*Z$3,0)</f>
        <v>#VALUE!</v>
      </c>
      <c r="AA43" s="31" t="e">
        <f ca="1">+IF(IFTA_Quarterly!$I61&gt;0,IFTA_Quarterly!$I61*TEST!AA$5/100*AA$3,0)</f>
        <v>#VALUE!</v>
      </c>
      <c r="AB43" s="31" t="e">
        <f ca="1">+IF(IFTA_Quarterly!$I61&gt;0,IFTA_Quarterly!$I61*TEST!AB$5/100*AB$3,0)</f>
        <v>#VALUE!</v>
      </c>
      <c r="AC43" s="31" t="e">
        <f ca="1">+IF(IFTA_Quarterly!$I61&gt;0,IFTA_Quarterly!$I61*TEST!AC$5/100*AC$3,0)</f>
        <v>#VALUE!</v>
      </c>
      <c r="AD43" s="31" t="e">
        <f ca="1">+IF(IFTA_Quarterly!$I61&gt;0,IFTA_Quarterly!$I61*TEST!AD$5/100*AD$3,0)</f>
        <v>#VALUE!</v>
      </c>
      <c r="AE43" s="2"/>
      <c r="AF43" s="2"/>
      <c r="AG43" s="2"/>
      <c r="AH43" s="2"/>
      <c r="AI43" s="2"/>
      <c r="AJ43" s="2"/>
      <c r="AK43" s="2"/>
      <c r="AL43" s="2"/>
      <c r="AM43" s="2"/>
      <c r="AN43" s="2"/>
      <c r="AO43" s="2"/>
      <c r="AP43" s="2"/>
      <c r="AQ43" s="2"/>
      <c r="AR43" s="2"/>
      <c r="AS43" s="2"/>
      <c r="AT43" s="2"/>
      <c r="AU43" s="2"/>
      <c r="AV43" s="2"/>
      <c r="AW43" s="2"/>
      <c r="AX43" s="2"/>
      <c r="AY43" s="2"/>
      <c r="AZ43" s="2"/>
      <c r="BA43" s="2"/>
    </row>
    <row r="44" spans="1:53" x14ac:dyDescent="0.25">
      <c r="A44" s="2" t="s">
        <v>55</v>
      </c>
      <c r="B44" s="2" t="str">
        <f t="shared" ca="1" si="3"/>
        <v/>
      </c>
      <c r="C44" s="2" t="e">
        <f ca="1">+IF(IFTA_Quarterly!$I62&gt;0,IFTA_Quarterly!$I62*TEST!C$5/100*C$3,0)</f>
        <v>#VALUE!</v>
      </c>
      <c r="D44" s="31" t="e">
        <f ca="1">+IF(IFTA_Quarterly!$I62&gt;0,IFTA_Quarterly!$I62*TEST!D$5/100*D$3,0)</f>
        <v>#VALUE!</v>
      </c>
      <c r="E44" s="31" t="e">
        <f ca="1">+IF(IFTA_Quarterly!$I62&gt;0,IFTA_Quarterly!$I62*TEST!E$5/100*E$3,0)</f>
        <v>#VALUE!</v>
      </c>
      <c r="F44" s="31" t="e">
        <f ca="1">+IF(IFTA_Quarterly!$I62&gt;0,IFTA_Quarterly!$I62*TEST!F$5/100*F$3,0)</f>
        <v>#VALUE!</v>
      </c>
      <c r="G44" s="31" t="e">
        <f ca="1">+IF(IFTA_Quarterly!$I62&gt;0,IFTA_Quarterly!$I62*TEST!G$5/100*G$3,0)</f>
        <v>#VALUE!</v>
      </c>
      <c r="H44" s="31" t="e">
        <f ca="1">+IF(IFTA_Quarterly!$I62&gt;0,IFTA_Quarterly!$I62*TEST!H$5/100*H$3,0)</f>
        <v>#VALUE!</v>
      </c>
      <c r="I44" s="31" t="e">
        <f ca="1">+IF(IFTA_Quarterly!$I62&gt;0,IFTA_Quarterly!$I62*TEST!I$5/100*I$3,0)</f>
        <v>#VALUE!</v>
      </c>
      <c r="J44" s="31" t="e">
        <f ca="1">+IF(IFTA_Quarterly!$I62&gt;0,IFTA_Quarterly!$I62*TEST!J$5/100*J$3,0)</f>
        <v>#VALUE!</v>
      </c>
      <c r="K44" s="31" t="e">
        <f ca="1">+IF(IFTA_Quarterly!$I62&gt;0,IFTA_Quarterly!$I62*TEST!K$5/100*K$3,0)</f>
        <v>#VALUE!</v>
      </c>
      <c r="L44" s="31" t="e">
        <f ca="1">+IF(IFTA_Quarterly!$I62&gt;0,IFTA_Quarterly!$I62*TEST!L$5/100*L$3,0)</f>
        <v>#VALUE!</v>
      </c>
      <c r="M44" s="31" t="e">
        <f ca="1">+IF(IFTA_Quarterly!$I62&gt;0,IFTA_Quarterly!$I62*TEST!M$5/100*M$3,0)</f>
        <v>#VALUE!</v>
      </c>
      <c r="N44" s="31" t="e">
        <f ca="1">+IF(IFTA_Quarterly!$I62&gt;0,IFTA_Quarterly!$I62*TEST!N$5/100*N$3,0)</f>
        <v>#VALUE!</v>
      </c>
      <c r="O44" s="31" t="e">
        <f ca="1">+IF(IFTA_Quarterly!$I62&gt;0,IFTA_Quarterly!$I62*TEST!O$5/100*O$3,0)</f>
        <v>#VALUE!</v>
      </c>
      <c r="P44" s="31" t="e">
        <f ca="1">+IF(IFTA_Quarterly!$I62&gt;0,IFTA_Quarterly!$I62*TEST!P$5/100*P$3,0)</f>
        <v>#VALUE!</v>
      </c>
      <c r="Q44" s="31" t="e">
        <f ca="1">+IF(IFTA_Quarterly!$I62&gt;0,IFTA_Quarterly!$I62*TEST!Q$5/100*Q$3,0)</f>
        <v>#VALUE!</v>
      </c>
      <c r="R44" s="31" t="e">
        <f ca="1">+IF(IFTA_Quarterly!$I62&gt;0,IFTA_Quarterly!$I62*TEST!R$5/100*R$3,0)</f>
        <v>#VALUE!</v>
      </c>
      <c r="S44" s="31" t="e">
        <f ca="1">+IF(IFTA_Quarterly!$I62&gt;0,IFTA_Quarterly!$I62*TEST!S$5/100*S$3,0)</f>
        <v>#VALUE!</v>
      </c>
      <c r="T44" s="31" t="e">
        <f ca="1">+IF(IFTA_Quarterly!$I62&gt;0,IFTA_Quarterly!$I62*TEST!T$5/100*T$3,0)</f>
        <v>#VALUE!</v>
      </c>
      <c r="U44" s="31" t="e">
        <f ca="1">+IF(IFTA_Quarterly!$I62&gt;0,IFTA_Quarterly!$I62*TEST!U$5/100*U$3,0)</f>
        <v>#VALUE!</v>
      </c>
      <c r="V44" s="31" t="e">
        <f ca="1">+IF(IFTA_Quarterly!$I62&gt;0,IFTA_Quarterly!$I62*TEST!V$5/100*V$3,0)</f>
        <v>#VALUE!</v>
      </c>
      <c r="W44" s="31" t="e">
        <f ca="1">+IF(IFTA_Quarterly!$I62&gt;0,IFTA_Quarterly!$I62*TEST!W$5/100*W$3,0)</f>
        <v>#VALUE!</v>
      </c>
      <c r="X44" s="31" t="e">
        <f ca="1">+IF(IFTA_Quarterly!$I62&gt;0,IFTA_Quarterly!$I62*TEST!X$5/100*X$3,0)</f>
        <v>#VALUE!</v>
      </c>
      <c r="Y44" s="31" t="e">
        <f ca="1">+IF(IFTA_Quarterly!$I62&gt;0,IFTA_Quarterly!$I62*TEST!Y$5/100*Y$3,0)</f>
        <v>#VALUE!</v>
      </c>
      <c r="Z44" s="31" t="e">
        <f ca="1">+IF(IFTA_Quarterly!$I62&gt;0,IFTA_Quarterly!$I62*TEST!Z$5/100*Z$3,0)</f>
        <v>#VALUE!</v>
      </c>
      <c r="AA44" s="31" t="e">
        <f ca="1">+IF(IFTA_Quarterly!$I62&gt;0,IFTA_Quarterly!$I62*TEST!AA$5/100*AA$3,0)</f>
        <v>#VALUE!</v>
      </c>
      <c r="AB44" s="31" t="e">
        <f ca="1">+IF(IFTA_Quarterly!$I62&gt;0,IFTA_Quarterly!$I62*TEST!AB$5/100*AB$3,0)</f>
        <v>#VALUE!</v>
      </c>
      <c r="AC44" s="31" t="e">
        <f ca="1">+IF(IFTA_Quarterly!$I62&gt;0,IFTA_Quarterly!$I62*TEST!AC$5/100*AC$3,0)</f>
        <v>#VALUE!</v>
      </c>
      <c r="AD44" s="31" t="e">
        <f ca="1">+IF(IFTA_Quarterly!$I62&gt;0,IFTA_Quarterly!$I62*TEST!AD$5/100*AD$3,0)</f>
        <v>#VALUE!</v>
      </c>
      <c r="AE44" s="2"/>
      <c r="AF44" s="2"/>
      <c r="AG44" s="2"/>
      <c r="AH44" s="2"/>
      <c r="AI44" s="2"/>
      <c r="AJ44" s="2"/>
      <c r="AK44" s="2"/>
      <c r="AL44" s="2"/>
      <c r="AM44" s="2"/>
      <c r="AN44" s="2"/>
      <c r="AO44" s="2"/>
      <c r="AP44" s="2"/>
      <c r="AQ44" s="2"/>
      <c r="AR44" s="2"/>
      <c r="AS44" s="2"/>
      <c r="AT44" s="2"/>
      <c r="AU44" s="2"/>
      <c r="AV44" s="2"/>
      <c r="AW44" s="2"/>
      <c r="AX44" s="2"/>
      <c r="AY44" s="2"/>
      <c r="AZ44" s="2"/>
      <c r="BA44" s="2"/>
    </row>
    <row r="45" spans="1:53" x14ac:dyDescent="0.25">
      <c r="A45" s="2" t="s">
        <v>160</v>
      </c>
      <c r="B45" s="2" t="str">
        <f t="shared" ca="1" si="3"/>
        <v/>
      </c>
      <c r="C45" s="2" t="e">
        <f ca="1">+IF(IFTA_Quarterly!$I63&gt;0,IFTA_Quarterly!$I63*TEST!C$5/100*C$3,0)</f>
        <v>#VALUE!</v>
      </c>
      <c r="D45" s="31" t="e">
        <f ca="1">+IF(IFTA_Quarterly!$I63&gt;0,IFTA_Quarterly!$I63*TEST!D$5/100*D$3,0)</f>
        <v>#VALUE!</v>
      </c>
      <c r="E45" s="31" t="e">
        <f ca="1">+IF(IFTA_Quarterly!$I63&gt;0,IFTA_Quarterly!$I63*TEST!E$5/100*E$3,0)</f>
        <v>#VALUE!</v>
      </c>
      <c r="F45" s="31" t="e">
        <f ca="1">+IF(IFTA_Quarterly!$I63&gt;0,IFTA_Quarterly!$I63*TEST!F$5/100*F$3,0)</f>
        <v>#VALUE!</v>
      </c>
      <c r="G45" s="31" t="e">
        <f ca="1">+IF(IFTA_Quarterly!$I63&gt;0,IFTA_Quarterly!$I63*TEST!G$5/100*G$3,0)</f>
        <v>#VALUE!</v>
      </c>
      <c r="H45" s="31" t="e">
        <f ca="1">+IF(IFTA_Quarterly!$I63&gt;0,IFTA_Quarterly!$I63*TEST!H$5/100*H$3,0)</f>
        <v>#VALUE!</v>
      </c>
      <c r="I45" s="31" t="e">
        <f ca="1">+IF(IFTA_Quarterly!$I63&gt;0,IFTA_Quarterly!$I63*TEST!I$5/100*I$3,0)</f>
        <v>#VALUE!</v>
      </c>
      <c r="J45" s="31" t="e">
        <f ca="1">+IF(IFTA_Quarterly!$I63&gt;0,IFTA_Quarterly!$I63*TEST!J$5/100*J$3,0)</f>
        <v>#VALUE!</v>
      </c>
      <c r="K45" s="31" t="e">
        <f ca="1">+IF(IFTA_Quarterly!$I63&gt;0,IFTA_Quarterly!$I63*TEST!K$5/100*K$3,0)</f>
        <v>#VALUE!</v>
      </c>
      <c r="L45" s="31" t="e">
        <f ca="1">+IF(IFTA_Quarterly!$I63&gt;0,IFTA_Quarterly!$I63*TEST!L$5/100*L$3,0)</f>
        <v>#VALUE!</v>
      </c>
      <c r="M45" s="31" t="e">
        <f ca="1">+IF(IFTA_Quarterly!$I63&gt;0,IFTA_Quarterly!$I63*TEST!M$5/100*M$3,0)</f>
        <v>#VALUE!</v>
      </c>
      <c r="N45" s="31" t="e">
        <f ca="1">+IF(IFTA_Quarterly!$I63&gt;0,IFTA_Quarterly!$I63*TEST!N$5/100*N$3,0)</f>
        <v>#VALUE!</v>
      </c>
      <c r="O45" s="31" t="e">
        <f ca="1">+IF(IFTA_Quarterly!$I63&gt;0,IFTA_Quarterly!$I63*TEST!O$5/100*O$3,0)</f>
        <v>#VALUE!</v>
      </c>
      <c r="P45" s="31" t="e">
        <f ca="1">+IF(IFTA_Quarterly!$I63&gt;0,IFTA_Quarterly!$I63*TEST!P$5/100*P$3,0)</f>
        <v>#VALUE!</v>
      </c>
      <c r="Q45" s="31" t="e">
        <f ca="1">+IF(IFTA_Quarterly!$I63&gt;0,IFTA_Quarterly!$I63*TEST!Q$5/100*Q$3,0)</f>
        <v>#VALUE!</v>
      </c>
      <c r="R45" s="31" t="e">
        <f ca="1">+IF(IFTA_Quarterly!$I63&gt;0,IFTA_Quarterly!$I63*TEST!R$5/100*R$3,0)</f>
        <v>#VALUE!</v>
      </c>
      <c r="S45" s="31" t="e">
        <f ca="1">+IF(IFTA_Quarterly!$I63&gt;0,IFTA_Quarterly!$I63*TEST!S$5/100*S$3,0)</f>
        <v>#VALUE!</v>
      </c>
      <c r="T45" s="31" t="e">
        <f ca="1">+IF(IFTA_Quarterly!$I63&gt;0,IFTA_Quarterly!$I63*TEST!T$5/100*T$3,0)</f>
        <v>#VALUE!</v>
      </c>
      <c r="U45" s="31" t="e">
        <f ca="1">+IF(IFTA_Quarterly!$I63&gt;0,IFTA_Quarterly!$I63*TEST!U$5/100*U$3,0)</f>
        <v>#VALUE!</v>
      </c>
      <c r="V45" s="31" t="e">
        <f ca="1">+IF(IFTA_Quarterly!$I63&gt;0,IFTA_Quarterly!$I63*TEST!V$5/100*V$3,0)</f>
        <v>#VALUE!</v>
      </c>
      <c r="W45" s="31" t="e">
        <f ca="1">+IF(IFTA_Quarterly!$I63&gt;0,IFTA_Quarterly!$I63*TEST!W$5/100*W$3,0)</f>
        <v>#VALUE!</v>
      </c>
      <c r="X45" s="31" t="e">
        <f ca="1">+IF(IFTA_Quarterly!$I63&gt;0,IFTA_Quarterly!$I63*TEST!X$5/100*X$3,0)</f>
        <v>#VALUE!</v>
      </c>
      <c r="Y45" s="31" t="e">
        <f ca="1">+IF(IFTA_Quarterly!$I63&gt;0,IFTA_Quarterly!$I63*TEST!Y$5/100*Y$3,0)</f>
        <v>#VALUE!</v>
      </c>
      <c r="Z45" s="31" t="e">
        <f ca="1">+IF(IFTA_Quarterly!$I63&gt;0,IFTA_Quarterly!$I63*TEST!Z$5/100*Z$3,0)</f>
        <v>#VALUE!</v>
      </c>
      <c r="AA45" s="31" t="e">
        <f ca="1">+IF(IFTA_Quarterly!$I63&gt;0,IFTA_Quarterly!$I63*TEST!AA$5/100*AA$3,0)</f>
        <v>#VALUE!</v>
      </c>
      <c r="AB45" s="31" t="e">
        <f ca="1">+IF(IFTA_Quarterly!$I63&gt;0,IFTA_Quarterly!$I63*TEST!AB$5/100*AB$3,0)</f>
        <v>#VALUE!</v>
      </c>
      <c r="AC45" s="31" t="e">
        <f ca="1">+IF(IFTA_Quarterly!$I63&gt;0,IFTA_Quarterly!$I63*TEST!AC$5/100*AC$3,0)</f>
        <v>#VALUE!</v>
      </c>
      <c r="AD45" s="31" t="e">
        <f ca="1">+IF(IFTA_Quarterly!$I63&gt;0,IFTA_Quarterly!$I63*TEST!AD$5/100*AD$3,0)</f>
        <v>#VALUE!</v>
      </c>
      <c r="AE45" s="2"/>
      <c r="AF45" s="2"/>
      <c r="AG45" s="2"/>
      <c r="AH45" s="2"/>
      <c r="AI45" s="2"/>
      <c r="AJ45" s="2"/>
      <c r="AK45" s="2"/>
      <c r="AL45" s="2"/>
      <c r="AM45" s="2"/>
      <c r="AN45" s="2"/>
      <c r="AO45" s="2"/>
      <c r="AP45" s="2"/>
      <c r="AQ45" s="2"/>
      <c r="AR45" s="2"/>
      <c r="AS45" s="2"/>
      <c r="AT45" s="2"/>
      <c r="AU45" s="2"/>
      <c r="AV45" s="2"/>
      <c r="AW45" s="2"/>
      <c r="AX45" s="2"/>
      <c r="AY45" s="2"/>
      <c r="AZ45" s="2"/>
      <c r="BA45" s="2"/>
    </row>
    <row r="46" spans="1:53" x14ac:dyDescent="0.25">
      <c r="A46" s="2" t="s">
        <v>179</v>
      </c>
      <c r="B46" s="2" t="str">
        <f ca="1">+IF(ISNUMBER(SUM(C46:BA46))=TRUE,SUM(C46:BA46),"")</f>
        <v/>
      </c>
      <c r="C46" s="2" t="e">
        <f ca="1">+IF(IFTA_Quarterly!$I64&gt;0,IFTA_Quarterly!$I64*TEST!C$5/100*C$3,0)</f>
        <v>#VALUE!</v>
      </c>
      <c r="D46" s="31" t="e">
        <f ca="1">+IF(IFTA_Quarterly!$I64&gt;0,IFTA_Quarterly!$I64*TEST!D$5/100*D$3,0)</f>
        <v>#VALUE!</v>
      </c>
      <c r="E46" s="31" t="e">
        <f ca="1">+IF(IFTA_Quarterly!$I64&gt;0,IFTA_Quarterly!$I64*TEST!E$5/100*E$3,0)</f>
        <v>#VALUE!</v>
      </c>
      <c r="F46" s="31" t="e">
        <f ca="1">+IF(IFTA_Quarterly!$I64&gt;0,IFTA_Quarterly!$I64*TEST!F$5/100*F$3,0)</f>
        <v>#VALUE!</v>
      </c>
      <c r="G46" s="31" t="e">
        <f ca="1">+IF(IFTA_Quarterly!$I64&gt;0,IFTA_Quarterly!$I64*TEST!G$5/100*G$3,0)</f>
        <v>#VALUE!</v>
      </c>
      <c r="H46" s="31" t="e">
        <f ca="1">+IF(IFTA_Quarterly!$I64&gt;0,IFTA_Quarterly!$I64*TEST!H$5/100*H$3,0)</f>
        <v>#VALUE!</v>
      </c>
      <c r="I46" s="31" t="e">
        <f ca="1">+IF(IFTA_Quarterly!$I64&gt;0,IFTA_Quarterly!$I64*TEST!I$5/100*I$3,0)</f>
        <v>#VALUE!</v>
      </c>
      <c r="J46" s="31" t="e">
        <f ca="1">+IF(IFTA_Quarterly!$I64&gt;0,IFTA_Quarterly!$I64*TEST!J$5/100*J$3,0)</f>
        <v>#VALUE!</v>
      </c>
      <c r="K46" s="31" t="e">
        <f ca="1">+IF(IFTA_Quarterly!$I64&gt;0,IFTA_Quarterly!$I64*TEST!K$5/100*K$3,0)</f>
        <v>#VALUE!</v>
      </c>
      <c r="L46" s="31" t="e">
        <f ca="1">+IF(IFTA_Quarterly!$I64&gt;0,IFTA_Quarterly!$I64*TEST!L$5/100*L$3,0)</f>
        <v>#VALUE!</v>
      </c>
      <c r="M46" s="31" t="e">
        <f ca="1">+IF(IFTA_Quarterly!$I64&gt;0,IFTA_Quarterly!$I64*TEST!M$5/100*M$3,0)</f>
        <v>#VALUE!</v>
      </c>
      <c r="N46" s="31" t="e">
        <f ca="1">+IF(IFTA_Quarterly!$I64&gt;0,IFTA_Quarterly!$I64*TEST!N$5/100*N$3,0)</f>
        <v>#VALUE!</v>
      </c>
      <c r="O46" s="31" t="e">
        <f ca="1">+IF(IFTA_Quarterly!$I64&gt;0,IFTA_Quarterly!$I64*TEST!O$5/100*O$3,0)</f>
        <v>#VALUE!</v>
      </c>
      <c r="P46" s="31" t="e">
        <f ca="1">+IF(IFTA_Quarterly!$I64&gt;0,IFTA_Quarterly!$I64*TEST!P$5/100*P$3,0)</f>
        <v>#VALUE!</v>
      </c>
      <c r="Q46" s="31" t="e">
        <f ca="1">+IF(IFTA_Quarterly!$I64&gt;0,IFTA_Quarterly!$I64*TEST!Q$5/100*Q$3,0)</f>
        <v>#VALUE!</v>
      </c>
      <c r="R46" s="31" t="e">
        <f ca="1">+IF(IFTA_Quarterly!$I64&gt;0,IFTA_Quarterly!$I64*TEST!R$5/100*R$3,0)</f>
        <v>#VALUE!</v>
      </c>
      <c r="S46" s="31" t="e">
        <f ca="1">+IF(IFTA_Quarterly!$I64&gt;0,IFTA_Quarterly!$I64*TEST!S$5/100*S$3,0)</f>
        <v>#VALUE!</v>
      </c>
      <c r="T46" s="31" t="e">
        <f ca="1">+IF(IFTA_Quarterly!$I64&gt;0,IFTA_Quarterly!$I64*TEST!T$5/100*T$3,0)</f>
        <v>#VALUE!</v>
      </c>
      <c r="U46" s="31" t="e">
        <f ca="1">+IF(IFTA_Quarterly!$I64&gt;0,IFTA_Quarterly!$I64*TEST!U$5/100*U$3,0)</f>
        <v>#VALUE!</v>
      </c>
      <c r="V46" s="31" t="e">
        <f ca="1">+IF(IFTA_Quarterly!$I64&gt;0,IFTA_Quarterly!$I64*TEST!V$5/100*V$3,0)</f>
        <v>#VALUE!</v>
      </c>
      <c r="W46" s="31" t="e">
        <f ca="1">+IF(IFTA_Quarterly!$I64&gt;0,IFTA_Quarterly!$I64*TEST!W$5/100*W$3,0)</f>
        <v>#VALUE!</v>
      </c>
      <c r="X46" s="31" t="e">
        <f ca="1">+IF(IFTA_Quarterly!$I64&gt;0,IFTA_Quarterly!$I64*TEST!X$5/100*X$3,0)</f>
        <v>#VALUE!</v>
      </c>
      <c r="Y46" s="31" t="e">
        <f ca="1">+IF(IFTA_Quarterly!$I64&gt;0,IFTA_Quarterly!$I64*TEST!Y$5/100*Y$3,0)</f>
        <v>#VALUE!</v>
      </c>
      <c r="Z46" s="31" t="e">
        <f ca="1">+IF(IFTA_Quarterly!$I64&gt;0,IFTA_Quarterly!$I64*TEST!Z$5/100*Z$3,0)</f>
        <v>#VALUE!</v>
      </c>
      <c r="AA46" s="31" t="e">
        <f ca="1">+IF(IFTA_Quarterly!$I64&gt;0,IFTA_Quarterly!$I64*TEST!AA$5/100*AA$3,0)</f>
        <v>#VALUE!</v>
      </c>
      <c r="AB46" s="31" t="e">
        <f ca="1">+IF(IFTA_Quarterly!$I64&gt;0,IFTA_Quarterly!$I64*TEST!AB$5/100*AB$3,0)</f>
        <v>#VALUE!</v>
      </c>
      <c r="AC46" s="31" t="e">
        <f ca="1">+IF(IFTA_Quarterly!$I64&gt;0,IFTA_Quarterly!$I64*TEST!AC$5/100*AC$3,0)</f>
        <v>#VALUE!</v>
      </c>
      <c r="AD46" s="31" t="e">
        <f ca="1">+IF(IFTA_Quarterly!$I64&gt;0,IFTA_Quarterly!$I64*TEST!AD$5/100*AD$3,0)</f>
        <v>#VALUE!</v>
      </c>
      <c r="AE46" s="2"/>
      <c r="AF46" s="2"/>
      <c r="AG46" s="2"/>
      <c r="AH46" s="2"/>
      <c r="AI46" s="2"/>
      <c r="AJ46" s="2"/>
      <c r="AK46" s="2"/>
      <c r="AL46" s="2"/>
      <c r="AM46" s="2"/>
      <c r="AN46" s="2"/>
      <c r="AO46" s="2"/>
      <c r="AP46" s="2"/>
      <c r="AQ46" s="2"/>
      <c r="AR46" s="2"/>
      <c r="AS46" s="2"/>
      <c r="AT46" s="2"/>
      <c r="AU46" s="2"/>
      <c r="AV46" s="2"/>
      <c r="AW46" s="2"/>
      <c r="AX46" s="2"/>
      <c r="AY46" s="2"/>
      <c r="AZ46" s="2"/>
      <c r="BA46" s="2"/>
    </row>
    <row r="47" spans="1:53" x14ac:dyDescent="0.25">
      <c r="A47" s="2" t="s">
        <v>181</v>
      </c>
      <c r="B47" s="2" t="str">
        <f ca="1">+IF(ISNUMBER(SUM(C47:BA47))=TRUE,SUM(C47:BA47),"")</f>
        <v/>
      </c>
      <c r="C47" s="2" t="e">
        <f ca="1">+IF(IFTA_Quarterly!$I66&gt;0,IFTA_Quarterly!$I66*TEST!C$5/100*C$3,0)</f>
        <v>#VALUE!</v>
      </c>
      <c r="D47" s="31" t="e">
        <f ca="1">+IF(IFTA_Quarterly!$I66&gt;0,IFTA_Quarterly!$I66*TEST!D$5/100*D$3,0)</f>
        <v>#VALUE!</v>
      </c>
      <c r="E47" s="31" t="e">
        <f ca="1">+IF(IFTA_Quarterly!$I66&gt;0,IFTA_Quarterly!$I66*TEST!E$5/100*E$3,0)</f>
        <v>#VALUE!</v>
      </c>
      <c r="F47" s="31" t="e">
        <f ca="1">+IF(IFTA_Quarterly!$I66&gt;0,IFTA_Quarterly!$I66*TEST!F$5/100*F$3,0)</f>
        <v>#VALUE!</v>
      </c>
      <c r="G47" s="31" t="e">
        <f ca="1">+IF(IFTA_Quarterly!$I66&gt;0,IFTA_Quarterly!$I66*TEST!G$5/100*G$3,0)</f>
        <v>#VALUE!</v>
      </c>
      <c r="H47" s="31" t="e">
        <f ca="1">+IF(IFTA_Quarterly!$I66&gt;0,IFTA_Quarterly!$I66*TEST!H$5/100*H$3,0)</f>
        <v>#VALUE!</v>
      </c>
      <c r="I47" s="31" t="e">
        <f ca="1">+IF(IFTA_Quarterly!$I66&gt;0,IFTA_Quarterly!$I66*TEST!I$5/100*I$3,0)</f>
        <v>#VALUE!</v>
      </c>
      <c r="J47" s="31" t="e">
        <f ca="1">+IF(IFTA_Quarterly!$I66&gt;0,IFTA_Quarterly!$I66*TEST!J$5/100*J$3,0)</f>
        <v>#VALUE!</v>
      </c>
      <c r="K47" s="31" t="e">
        <f ca="1">+IF(IFTA_Quarterly!$I66&gt;0,IFTA_Quarterly!$I66*TEST!K$5/100*K$3,0)</f>
        <v>#VALUE!</v>
      </c>
      <c r="L47" s="31" t="e">
        <f ca="1">+IF(IFTA_Quarterly!$I66&gt;0,IFTA_Quarterly!$I66*TEST!L$5/100*L$3,0)</f>
        <v>#VALUE!</v>
      </c>
      <c r="M47" s="31" t="e">
        <f ca="1">+IF(IFTA_Quarterly!$I66&gt;0,IFTA_Quarterly!$I66*TEST!M$5/100*M$3,0)</f>
        <v>#VALUE!</v>
      </c>
      <c r="N47" s="31" t="e">
        <f ca="1">+IF(IFTA_Quarterly!$I66&gt;0,IFTA_Quarterly!$I66*TEST!N$5/100*N$3,0)</f>
        <v>#VALUE!</v>
      </c>
      <c r="O47" s="31" t="e">
        <f ca="1">+IF(IFTA_Quarterly!$I66&gt;0,IFTA_Quarterly!$I66*TEST!O$5/100*O$3,0)</f>
        <v>#VALUE!</v>
      </c>
      <c r="P47" s="31" t="e">
        <f ca="1">+IF(IFTA_Quarterly!$I66&gt;0,IFTA_Quarterly!$I66*TEST!P$5/100*P$3,0)</f>
        <v>#VALUE!</v>
      </c>
      <c r="Q47" s="31" t="e">
        <f ca="1">+IF(IFTA_Quarterly!$I66&gt;0,IFTA_Quarterly!$I66*TEST!Q$5/100*Q$3,0)</f>
        <v>#VALUE!</v>
      </c>
      <c r="R47" s="31" t="e">
        <f ca="1">+IF(IFTA_Quarterly!$I66&gt;0,IFTA_Quarterly!$I66*TEST!R$5/100*R$3,0)</f>
        <v>#VALUE!</v>
      </c>
      <c r="S47" s="31" t="e">
        <f ca="1">+IF(IFTA_Quarterly!$I66&gt;0,IFTA_Quarterly!$I66*TEST!S$5/100*S$3,0)</f>
        <v>#VALUE!</v>
      </c>
      <c r="T47" s="31" t="e">
        <f ca="1">+IF(IFTA_Quarterly!$I66&gt;0,IFTA_Quarterly!$I66*TEST!T$5/100*T$3,0)</f>
        <v>#VALUE!</v>
      </c>
      <c r="U47" s="31" t="e">
        <f ca="1">+IF(IFTA_Quarterly!$I66&gt;0,IFTA_Quarterly!$I66*TEST!U$5/100*U$3,0)</f>
        <v>#VALUE!</v>
      </c>
      <c r="V47" s="31" t="e">
        <f ca="1">+IF(IFTA_Quarterly!$I66&gt;0,IFTA_Quarterly!$I66*TEST!V$5/100*V$3,0)</f>
        <v>#VALUE!</v>
      </c>
      <c r="W47" s="31" t="e">
        <f ca="1">+IF(IFTA_Quarterly!$I66&gt;0,IFTA_Quarterly!$I66*TEST!W$5/100*W$3,0)</f>
        <v>#VALUE!</v>
      </c>
      <c r="X47" s="31" t="e">
        <f ca="1">+IF(IFTA_Quarterly!$I66&gt;0,IFTA_Quarterly!$I66*TEST!X$5/100*X$3,0)</f>
        <v>#VALUE!</v>
      </c>
      <c r="Y47" s="31" t="e">
        <f ca="1">+IF(IFTA_Quarterly!$I66&gt;0,IFTA_Quarterly!$I66*TEST!Y$5/100*Y$3,0)</f>
        <v>#VALUE!</v>
      </c>
      <c r="Z47" s="31" t="e">
        <f ca="1">+IF(IFTA_Quarterly!$I66&gt;0,IFTA_Quarterly!$I66*TEST!Z$5/100*Z$3,0)</f>
        <v>#VALUE!</v>
      </c>
      <c r="AA47" s="31" t="e">
        <f ca="1">+IF(IFTA_Quarterly!$I66&gt;0,IFTA_Quarterly!$I66*TEST!AA$5/100*AA$3,0)</f>
        <v>#VALUE!</v>
      </c>
      <c r="AB47" s="31" t="e">
        <f ca="1">+IF(IFTA_Quarterly!$I66&gt;0,IFTA_Quarterly!$I66*TEST!AB$5/100*AB$3,0)</f>
        <v>#VALUE!</v>
      </c>
      <c r="AC47" s="31" t="e">
        <f ca="1">+IF(IFTA_Quarterly!$I66&gt;0,IFTA_Quarterly!$I66*TEST!AC$5/100*AC$3,0)</f>
        <v>#VALUE!</v>
      </c>
      <c r="AD47" s="31" t="e">
        <f ca="1">+IF(IFTA_Quarterly!$I66&gt;0,IFTA_Quarterly!$I66*TEST!AD$5/100*AD$3,0)</f>
        <v>#VALUE!</v>
      </c>
      <c r="AE47" s="2"/>
      <c r="AF47" s="2"/>
      <c r="AG47" s="2"/>
      <c r="AH47" s="2"/>
      <c r="AI47" s="2"/>
      <c r="AJ47" s="2"/>
      <c r="AK47" s="2"/>
      <c r="AL47" s="2"/>
      <c r="AM47" s="2"/>
      <c r="AN47" s="2"/>
      <c r="AO47" s="2"/>
      <c r="AP47" s="2"/>
      <c r="AQ47" s="2"/>
      <c r="AR47" s="2"/>
      <c r="AS47" s="2"/>
      <c r="AT47" s="2"/>
      <c r="AU47" s="2"/>
      <c r="AV47" s="2"/>
      <c r="AW47" s="2"/>
      <c r="AX47" s="2"/>
      <c r="AY47" s="2"/>
      <c r="AZ47" s="2"/>
      <c r="BA47" s="2"/>
    </row>
    <row r="48" spans="1:53" x14ac:dyDescent="0.25">
      <c r="A48" s="2" t="s">
        <v>56</v>
      </c>
      <c r="B48" s="2" t="str">
        <f t="shared" ca="1" si="3"/>
        <v/>
      </c>
      <c r="C48" s="2" t="e">
        <f ca="1">+IF(IFTA_Quarterly!$I66&gt;0,IFTA_Quarterly!$I66*TEST!C$5/100*C$3,0)</f>
        <v>#VALUE!</v>
      </c>
      <c r="D48" s="31" t="e">
        <f ca="1">+IF(IFTA_Quarterly!$I66&gt;0,IFTA_Quarterly!$I66*TEST!D$5/100*D$3,0)</f>
        <v>#VALUE!</v>
      </c>
      <c r="E48" s="31" t="e">
        <f ca="1">+IF(IFTA_Quarterly!$I66&gt;0,IFTA_Quarterly!$I66*TEST!E$5/100*E$3,0)</f>
        <v>#VALUE!</v>
      </c>
      <c r="F48" s="31" t="e">
        <f ca="1">+IF(IFTA_Quarterly!$I66&gt;0,IFTA_Quarterly!$I66*TEST!F$5/100*F$3,0)</f>
        <v>#VALUE!</v>
      </c>
      <c r="G48" s="31" t="e">
        <f ca="1">+IF(IFTA_Quarterly!$I66&gt;0,IFTA_Quarterly!$I66*TEST!G$5/100*G$3,0)</f>
        <v>#VALUE!</v>
      </c>
      <c r="H48" s="31" t="e">
        <f ca="1">+IF(IFTA_Quarterly!$I66&gt;0,IFTA_Quarterly!$I66*TEST!H$5/100*H$3,0)</f>
        <v>#VALUE!</v>
      </c>
      <c r="I48" s="31" t="e">
        <f ca="1">+IF(IFTA_Quarterly!$I66&gt;0,IFTA_Quarterly!$I66*TEST!I$5/100*I$3,0)</f>
        <v>#VALUE!</v>
      </c>
      <c r="J48" s="31" t="e">
        <f ca="1">+IF(IFTA_Quarterly!$I66&gt;0,IFTA_Quarterly!$I66*TEST!J$5/100*J$3,0)</f>
        <v>#VALUE!</v>
      </c>
      <c r="K48" s="31" t="e">
        <f ca="1">+IF(IFTA_Quarterly!$I66&gt;0,IFTA_Quarterly!$I66*TEST!K$5/100*K$3,0)</f>
        <v>#VALUE!</v>
      </c>
      <c r="L48" s="31" t="e">
        <f ca="1">+IF(IFTA_Quarterly!$I66&gt;0,IFTA_Quarterly!$I66*TEST!L$5/100*L$3,0)</f>
        <v>#VALUE!</v>
      </c>
      <c r="M48" s="31" t="e">
        <f ca="1">+IF(IFTA_Quarterly!$I66&gt;0,IFTA_Quarterly!$I66*TEST!M$5/100*M$3,0)</f>
        <v>#VALUE!</v>
      </c>
      <c r="N48" s="31" t="e">
        <f ca="1">+IF(IFTA_Quarterly!$I66&gt;0,IFTA_Quarterly!$I66*TEST!N$5/100*N$3,0)</f>
        <v>#VALUE!</v>
      </c>
      <c r="O48" s="31" t="e">
        <f ca="1">+IF(IFTA_Quarterly!$I66&gt;0,IFTA_Quarterly!$I66*TEST!O$5/100*O$3,0)</f>
        <v>#VALUE!</v>
      </c>
      <c r="P48" s="31" t="e">
        <f ca="1">+IF(IFTA_Quarterly!$I66&gt;0,IFTA_Quarterly!$I66*TEST!P$5/100*P$3,0)</f>
        <v>#VALUE!</v>
      </c>
      <c r="Q48" s="31" t="e">
        <f ca="1">+IF(IFTA_Quarterly!$I66&gt;0,IFTA_Quarterly!$I66*TEST!Q$5/100*Q$3,0)</f>
        <v>#VALUE!</v>
      </c>
      <c r="R48" s="31" t="e">
        <f ca="1">+IF(IFTA_Quarterly!$I66&gt;0,IFTA_Quarterly!$I66*TEST!R$5/100*R$3,0)</f>
        <v>#VALUE!</v>
      </c>
      <c r="S48" s="31" t="e">
        <f ca="1">+IF(IFTA_Quarterly!$I66&gt;0,IFTA_Quarterly!$I66*TEST!S$5/100*S$3,0)</f>
        <v>#VALUE!</v>
      </c>
      <c r="T48" s="31" t="e">
        <f ca="1">+IF(IFTA_Quarterly!$I66&gt;0,IFTA_Quarterly!$I66*TEST!T$5/100*T$3,0)</f>
        <v>#VALUE!</v>
      </c>
      <c r="U48" s="31" t="e">
        <f ca="1">+IF(IFTA_Quarterly!$I66&gt;0,IFTA_Quarterly!$I66*TEST!U$5/100*U$3,0)</f>
        <v>#VALUE!</v>
      </c>
      <c r="V48" s="31" t="e">
        <f ca="1">+IF(IFTA_Quarterly!$I66&gt;0,IFTA_Quarterly!$I66*TEST!V$5/100*V$3,0)</f>
        <v>#VALUE!</v>
      </c>
      <c r="W48" s="31" t="e">
        <f ca="1">+IF(IFTA_Quarterly!$I66&gt;0,IFTA_Quarterly!$I66*TEST!W$5/100*W$3,0)</f>
        <v>#VALUE!</v>
      </c>
      <c r="X48" s="31" t="e">
        <f ca="1">+IF(IFTA_Quarterly!$I66&gt;0,IFTA_Quarterly!$I66*TEST!X$5/100*X$3,0)</f>
        <v>#VALUE!</v>
      </c>
      <c r="Y48" s="31" t="e">
        <f ca="1">+IF(IFTA_Quarterly!$I66&gt;0,IFTA_Quarterly!$I66*TEST!Y$5/100*Y$3,0)</f>
        <v>#VALUE!</v>
      </c>
      <c r="Z48" s="31" t="e">
        <f ca="1">+IF(IFTA_Quarterly!$I66&gt;0,IFTA_Quarterly!$I66*TEST!Z$5/100*Z$3,0)</f>
        <v>#VALUE!</v>
      </c>
      <c r="AA48" s="31" t="e">
        <f ca="1">+IF(IFTA_Quarterly!$I66&gt;0,IFTA_Quarterly!$I66*TEST!AA$5/100*AA$3,0)</f>
        <v>#VALUE!</v>
      </c>
      <c r="AB48" s="31" t="e">
        <f ca="1">+IF(IFTA_Quarterly!$I66&gt;0,IFTA_Quarterly!$I66*TEST!AB$5/100*AB$3,0)</f>
        <v>#VALUE!</v>
      </c>
      <c r="AC48" s="31" t="e">
        <f ca="1">+IF(IFTA_Quarterly!$I66&gt;0,IFTA_Quarterly!$I66*TEST!AC$5/100*AC$3,0)</f>
        <v>#VALUE!</v>
      </c>
      <c r="AD48" s="31" t="e">
        <f ca="1">+IF(IFTA_Quarterly!$I66&gt;0,IFTA_Quarterly!$I66*TEST!AD$5/100*AD$3,0)</f>
        <v>#VALUE!</v>
      </c>
      <c r="AE48" s="2"/>
      <c r="AF48" s="2"/>
      <c r="AG48" s="2"/>
      <c r="AH48" s="2"/>
      <c r="AI48" s="2"/>
      <c r="AJ48" s="2"/>
      <c r="AK48" s="2"/>
      <c r="AL48" s="2"/>
      <c r="AM48" s="2"/>
      <c r="AN48" s="2"/>
      <c r="AO48" s="2"/>
      <c r="AP48" s="2"/>
      <c r="AQ48" s="2"/>
      <c r="AR48" s="2"/>
      <c r="AS48" s="2"/>
      <c r="AT48" s="2"/>
      <c r="AU48" s="2"/>
      <c r="AV48" s="2"/>
      <c r="AW48" s="2"/>
      <c r="AX48" s="2"/>
      <c r="AY48" s="2"/>
      <c r="AZ48" s="2"/>
      <c r="BA48" s="2"/>
    </row>
    <row r="49" spans="1:53" x14ac:dyDescent="0.25">
      <c r="A49" s="2" t="s">
        <v>57</v>
      </c>
      <c r="B49" s="2" t="str">
        <f t="shared" ca="1" si="3"/>
        <v/>
      </c>
      <c r="C49" s="2" t="e">
        <f ca="1">+IF(IFTA_Quarterly!$I67&gt;0,IFTA_Quarterly!$I67*TEST!C$5/100*C$3,0)</f>
        <v>#VALUE!</v>
      </c>
      <c r="D49" s="31" t="e">
        <f ca="1">+IF(IFTA_Quarterly!$I67&gt;0,IFTA_Quarterly!$I67*TEST!D$5/100*D$3,0)</f>
        <v>#VALUE!</v>
      </c>
      <c r="E49" s="31" t="e">
        <f ca="1">+IF(IFTA_Quarterly!$I67&gt;0,IFTA_Quarterly!$I67*TEST!E$5/100*E$3,0)</f>
        <v>#VALUE!</v>
      </c>
      <c r="F49" s="31" t="e">
        <f ca="1">+IF(IFTA_Quarterly!$I67&gt;0,IFTA_Quarterly!$I67*TEST!F$5/100*F$3,0)</f>
        <v>#VALUE!</v>
      </c>
      <c r="G49" s="31" t="e">
        <f ca="1">+IF(IFTA_Quarterly!$I67&gt;0,IFTA_Quarterly!$I67*TEST!G$5/100*G$3,0)</f>
        <v>#VALUE!</v>
      </c>
      <c r="H49" s="31" t="e">
        <f ca="1">+IF(IFTA_Quarterly!$I67&gt;0,IFTA_Quarterly!$I67*TEST!H$5/100*H$3,0)</f>
        <v>#VALUE!</v>
      </c>
      <c r="I49" s="31" t="e">
        <f ca="1">+IF(IFTA_Quarterly!$I67&gt;0,IFTA_Quarterly!$I67*TEST!I$5/100*I$3,0)</f>
        <v>#VALUE!</v>
      </c>
      <c r="J49" s="31" t="e">
        <f ca="1">+IF(IFTA_Quarterly!$I67&gt;0,IFTA_Quarterly!$I67*TEST!J$5/100*J$3,0)</f>
        <v>#VALUE!</v>
      </c>
      <c r="K49" s="31" t="e">
        <f ca="1">+IF(IFTA_Quarterly!$I67&gt;0,IFTA_Quarterly!$I67*TEST!K$5/100*K$3,0)</f>
        <v>#VALUE!</v>
      </c>
      <c r="L49" s="31" t="e">
        <f ca="1">+IF(IFTA_Quarterly!$I67&gt;0,IFTA_Quarterly!$I67*TEST!L$5/100*L$3,0)</f>
        <v>#VALUE!</v>
      </c>
      <c r="M49" s="31" t="e">
        <f ca="1">+IF(IFTA_Quarterly!$I67&gt;0,IFTA_Quarterly!$I67*TEST!M$5/100*M$3,0)</f>
        <v>#VALUE!</v>
      </c>
      <c r="N49" s="31" t="e">
        <f ca="1">+IF(IFTA_Quarterly!$I67&gt;0,IFTA_Quarterly!$I67*TEST!N$5/100*N$3,0)</f>
        <v>#VALUE!</v>
      </c>
      <c r="O49" s="31" t="e">
        <f ca="1">+IF(IFTA_Quarterly!$I67&gt;0,IFTA_Quarterly!$I67*TEST!O$5/100*O$3,0)</f>
        <v>#VALUE!</v>
      </c>
      <c r="P49" s="31" t="e">
        <f ca="1">+IF(IFTA_Quarterly!$I67&gt;0,IFTA_Quarterly!$I67*TEST!P$5/100*P$3,0)</f>
        <v>#VALUE!</v>
      </c>
      <c r="Q49" s="31" t="e">
        <f ca="1">+IF(IFTA_Quarterly!$I67&gt;0,IFTA_Quarterly!$I67*TEST!Q$5/100*Q$3,0)</f>
        <v>#VALUE!</v>
      </c>
      <c r="R49" s="31" t="e">
        <f ca="1">+IF(IFTA_Quarterly!$I67&gt;0,IFTA_Quarterly!$I67*TEST!R$5/100*R$3,0)</f>
        <v>#VALUE!</v>
      </c>
      <c r="S49" s="31" t="e">
        <f ca="1">+IF(IFTA_Quarterly!$I67&gt;0,IFTA_Quarterly!$I67*TEST!S$5/100*S$3,0)</f>
        <v>#VALUE!</v>
      </c>
      <c r="T49" s="31" t="e">
        <f ca="1">+IF(IFTA_Quarterly!$I67&gt;0,IFTA_Quarterly!$I67*TEST!T$5/100*T$3,0)</f>
        <v>#VALUE!</v>
      </c>
      <c r="U49" s="31" t="e">
        <f ca="1">+IF(IFTA_Quarterly!$I67&gt;0,IFTA_Quarterly!$I67*TEST!U$5/100*U$3,0)</f>
        <v>#VALUE!</v>
      </c>
      <c r="V49" s="31" t="e">
        <f ca="1">+IF(IFTA_Quarterly!$I67&gt;0,IFTA_Quarterly!$I67*TEST!V$5/100*V$3,0)</f>
        <v>#VALUE!</v>
      </c>
      <c r="W49" s="31" t="e">
        <f ca="1">+IF(IFTA_Quarterly!$I67&gt;0,IFTA_Quarterly!$I67*TEST!W$5/100*W$3,0)</f>
        <v>#VALUE!</v>
      </c>
      <c r="X49" s="31" t="e">
        <f ca="1">+IF(IFTA_Quarterly!$I67&gt;0,IFTA_Quarterly!$I67*TEST!X$5/100*X$3,0)</f>
        <v>#VALUE!</v>
      </c>
      <c r="Y49" s="31" t="e">
        <f ca="1">+IF(IFTA_Quarterly!$I67&gt;0,IFTA_Quarterly!$I67*TEST!Y$5/100*Y$3,0)</f>
        <v>#VALUE!</v>
      </c>
      <c r="Z49" s="31" t="e">
        <f ca="1">+IF(IFTA_Quarterly!$I67&gt;0,IFTA_Quarterly!$I67*TEST!Z$5/100*Z$3,0)</f>
        <v>#VALUE!</v>
      </c>
      <c r="AA49" s="31" t="e">
        <f ca="1">+IF(IFTA_Quarterly!$I67&gt;0,IFTA_Quarterly!$I67*TEST!AA$5/100*AA$3,0)</f>
        <v>#VALUE!</v>
      </c>
      <c r="AB49" s="31" t="e">
        <f ca="1">+IF(IFTA_Quarterly!$I67&gt;0,IFTA_Quarterly!$I67*TEST!AB$5/100*AB$3,0)</f>
        <v>#VALUE!</v>
      </c>
      <c r="AC49" s="31" t="e">
        <f ca="1">+IF(IFTA_Quarterly!$I67&gt;0,IFTA_Quarterly!$I67*TEST!AC$5/100*AC$3,0)</f>
        <v>#VALUE!</v>
      </c>
      <c r="AD49" s="31" t="e">
        <f ca="1">+IF(IFTA_Quarterly!$I67&gt;0,IFTA_Quarterly!$I67*TEST!AD$5/100*AD$3,0)</f>
        <v>#VALUE!</v>
      </c>
      <c r="AE49" s="2"/>
      <c r="AF49" s="2"/>
      <c r="AG49" s="2"/>
      <c r="AH49" s="2"/>
      <c r="AI49" s="2"/>
      <c r="AJ49" s="2"/>
      <c r="AK49" s="2"/>
      <c r="AL49" s="2"/>
      <c r="AM49" s="2"/>
      <c r="AN49" s="2"/>
      <c r="AO49" s="2"/>
      <c r="AP49" s="2"/>
      <c r="AQ49" s="2"/>
      <c r="AR49" s="2"/>
      <c r="AS49" s="2"/>
      <c r="AT49" s="2"/>
      <c r="AU49" s="2"/>
      <c r="AV49" s="2"/>
      <c r="AW49" s="2"/>
      <c r="AX49" s="2"/>
      <c r="AY49" s="2"/>
      <c r="AZ49" s="2"/>
      <c r="BA49" s="2"/>
    </row>
    <row r="50" spans="1:53" x14ac:dyDescent="0.25">
      <c r="A50" s="2" t="s">
        <v>58</v>
      </c>
      <c r="B50" s="2" t="str">
        <f t="shared" ca="1" si="3"/>
        <v/>
      </c>
      <c r="C50" s="2" t="e">
        <f ca="1">+IF(IFTA_Quarterly!$I68&gt;0,IFTA_Quarterly!$I68*TEST!C$5/100*C$3,0)</f>
        <v>#VALUE!</v>
      </c>
      <c r="D50" s="31" t="e">
        <f ca="1">+IF(IFTA_Quarterly!$I68&gt;0,IFTA_Quarterly!$I68*TEST!D$5/100*D$3,0)</f>
        <v>#VALUE!</v>
      </c>
      <c r="E50" s="31" t="e">
        <f ca="1">+IF(IFTA_Quarterly!$I68&gt;0,IFTA_Quarterly!$I68*TEST!E$5/100*E$3,0)</f>
        <v>#VALUE!</v>
      </c>
      <c r="F50" s="31" t="e">
        <f ca="1">+IF(IFTA_Quarterly!$I68&gt;0,IFTA_Quarterly!$I68*TEST!F$5/100*F$3,0)</f>
        <v>#VALUE!</v>
      </c>
      <c r="G50" s="31" t="e">
        <f ca="1">+IF(IFTA_Quarterly!$I68&gt;0,IFTA_Quarterly!$I68*TEST!G$5/100*G$3,0)</f>
        <v>#VALUE!</v>
      </c>
      <c r="H50" s="31" t="e">
        <f ca="1">+IF(IFTA_Quarterly!$I68&gt;0,IFTA_Quarterly!$I68*TEST!H$5/100*H$3,0)</f>
        <v>#VALUE!</v>
      </c>
      <c r="I50" s="31" t="e">
        <f ca="1">+IF(IFTA_Quarterly!$I68&gt;0,IFTA_Quarterly!$I68*TEST!I$5/100*I$3,0)</f>
        <v>#VALUE!</v>
      </c>
      <c r="J50" s="31" t="e">
        <f ca="1">+IF(IFTA_Quarterly!$I68&gt;0,IFTA_Quarterly!$I68*TEST!J$5/100*J$3,0)</f>
        <v>#VALUE!</v>
      </c>
      <c r="K50" s="31" t="e">
        <f ca="1">+IF(IFTA_Quarterly!$I68&gt;0,IFTA_Quarterly!$I68*TEST!K$5/100*K$3,0)</f>
        <v>#VALUE!</v>
      </c>
      <c r="L50" s="31" t="e">
        <f ca="1">+IF(IFTA_Quarterly!$I68&gt;0,IFTA_Quarterly!$I68*TEST!L$5/100*L$3,0)</f>
        <v>#VALUE!</v>
      </c>
      <c r="M50" s="31" t="e">
        <f ca="1">+IF(IFTA_Quarterly!$I68&gt;0,IFTA_Quarterly!$I68*TEST!M$5/100*M$3,0)</f>
        <v>#VALUE!</v>
      </c>
      <c r="N50" s="31" t="e">
        <f ca="1">+IF(IFTA_Quarterly!$I68&gt;0,IFTA_Quarterly!$I68*TEST!N$5/100*N$3,0)</f>
        <v>#VALUE!</v>
      </c>
      <c r="O50" s="31" t="e">
        <f ca="1">+IF(IFTA_Quarterly!$I68&gt;0,IFTA_Quarterly!$I68*TEST!O$5/100*O$3,0)</f>
        <v>#VALUE!</v>
      </c>
      <c r="P50" s="31" t="e">
        <f ca="1">+IF(IFTA_Quarterly!$I68&gt;0,IFTA_Quarterly!$I68*TEST!P$5/100*P$3,0)</f>
        <v>#VALUE!</v>
      </c>
      <c r="Q50" s="31" t="e">
        <f ca="1">+IF(IFTA_Quarterly!$I68&gt;0,IFTA_Quarterly!$I68*TEST!Q$5/100*Q$3,0)</f>
        <v>#VALUE!</v>
      </c>
      <c r="R50" s="31" t="e">
        <f ca="1">+IF(IFTA_Quarterly!$I68&gt;0,IFTA_Quarterly!$I68*TEST!R$5/100*R$3,0)</f>
        <v>#VALUE!</v>
      </c>
      <c r="S50" s="31" t="e">
        <f ca="1">+IF(IFTA_Quarterly!$I68&gt;0,IFTA_Quarterly!$I68*TEST!S$5/100*S$3,0)</f>
        <v>#VALUE!</v>
      </c>
      <c r="T50" s="31" t="e">
        <f ca="1">+IF(IFTA_Quarterly!$I68&gt;0,IFTA_Quarterly!$I68*TEST!T$5/100*T$3,0)</f>
        <v>#VALUE!</v>
      </c>
      <c r="U50" s="31" t="e">
        <f ca="1">+IF(IFTA_Quarterly!$I68&gt;0,IFTA_Quarterly!$I68*TEST!U$5/100*U$3,0)</f>
        <v>#VALUE!</v>
      </c>
      <c r="V50" s="31" t="e">
        <f ca="1">+IF(IFTA_Quarterly!$I68&gt;0,IFTA_Quarterly!$I68*TEST!V$5/100*V$3,0)</f>
        <v>#VALUE!</v>
      </c>
      <c r="W50" s="31" t="e">
        <f ca="1">+IF(IFTA_Quarterly!$I68&gt;0,IFTA_Quarterly!$I68*TEST!W$5/100*W$3,0)</f>
        <v>#VALUE!</v>
      </c>
      <c r="X50" s="31" t="e">
        <f ca="1">+IF(IFTA_Quarterly!$I68&gt;0,IFTA_Quarterly!$I68*TEST!X$5/100*X$3,0)</f>
        <v>#VALUE!</v>
      </c>
      <c r="Y50" s="31" t="e">
        <f ca="1">+IF(IFTA_Quarterly!$I68&gt;0,IFTA_Quarterly!$I68*TEST!Y$5/100*Y$3,0)</f>
        <v>#VALUE!</v>
      </c>
      <c r="Z50" s="31" t="e">
        <f ca="1">+IF(IFTA_Quarterly!$I68&gt;0,IFTA_Quarterly!$I68*TEST!Z$5/100*Z$3,0)</f>
        <v>#VALUE!</v>
      </c>
      <c r="AA50" s="31" t="e">
        <f ca="1">+IF(IFTA_Quarterly!$I68&gt;0,IFTA_Quarterly!$I68*TEST!AA$5/100*AA$3,0)</f>
        <v>#VALUE!</v>
      </c>
      <c r="AB50" s="31" t="e">
        <f ca="1">+IF(IFTA_Quarterly!$I68&gt;0,IFTA_Quarterly!$I68*TEST!AB$5/100*AB$3,0)</f>
        <v>#VALUE!</v>
      </c>
      <c r="AC50" s="31" t="e">
        <f ca="1">+IF(IFTA_Quarterly!$I68&gt;0,IFTA_Quarterly!$I68*TEST!AC$5/100*AC$3,0)</f>
        <v>#VALUE!</v>
      </c>
      <c r="AD50" s="31" t="e">
        <f ca="1">+IF(IFTA_Quarterly!$I68&gt;0,IFTA_Quarterly!$I68*TEST!AD$5/100*AD$3,0)</f>
        <v>#VALUE!</v>
      </c>
      <c r="AE50" s="2"/>
      <c r="AF50" s="2"/>
      <c r="AG50" s="2"/>
      <c r="AH50" s="2"/>
      <c r="AI50" s="2"/>
      <c r="AJ50" s="2"/>
      <c r="AK50" s="2"/>
      <c r="AL50" s="2"/>
      <c r="AM50" s="2"/>
      <c r="AN50" s="2"/>
      <c r="AO50" s="2"/>
      <c r="AP50" s="2"/>
      <c r="AQ50" s="2"/>
      <c r="AR50" s="2"/>
      <c r="AS50" s="2"/>
      <c r="AT50" s="2"/>
      <c r="AU50" s="2"/>
      <c r="AV50" s="2"/>
      <c r="AW50" s="2"/>
      <c r="AX50" s="2"/>
      <c r="AY50" s="2"/>
      <c r="AZ50" s="2"/>
      <c r="BA50" s="2"/>
    </row>
    <row r="51" spans="1:53" x14ac:dyDescent="0.25">
      <c r="A51" s="2" t="s">
        <v>59</v>
      </c>
      <c r="B51" s="2" t="str">
        <f t="shared" ca="1" si="3"/>
        <v/>
      </c>
      <c r="C51" s="2" t="e">
        <f ca="1">+IF(IFTA_Quarterly!$I69&gt;0,IFTA_Quarterly!$I69*TEST!C$5/100*C$3,0)</f>
        <v>#VALUE!</v>
      </c>
      <c r="D51" s="31" t="e">
        <f ca="1">+IF(IFTA_Quarterly!$I69&gt;0,IFTA_Quarterly!$I69*TEST!D$5/100*D$3,0)</f>
        <v>#VALUE!</v>
      </c>
      <c r="E51" s="31" t="e">
        <f ca="1">+IF(IFTA_Quarterly!$I69&gt;0,IFTA_Quarterly!$I69*TEST!E$5/100*E$3,0)</f>
        <v>#VALUE!</v>
      </c>
      <c r="F51" s="31" t="e">
        <f ca="1">+IF(IFTA_Quarterly!$I69&gt;0,IFTA_Quarterly!$I69*TEST!F$5/100*F$3,0)</f>
        <v>#VALUE!</v>
      </c>
      <c r="G51" s="31" t="e">
        <f ca="1">+IF(IFTA_Quarterly!$I69&gt;0,IFTA_Quarterly!$I69*TEST!G$5/100*G$3,0)</f>
        <v>#VALUE!</v>
      </c>
      <c r="H51" s="31" t="e">
        <f ca="1">+IF(IFTA_Quarterly!$I69&gt;0,IFTA_Quarterly!$I69*TEST!H$5/100*H$3,0)</f>
        <v>#VALUE!</v>
      </c>
      <c r="I51" s="31" t="e">
        <f ca="1">+IF(IFTA_Quarterly!$I69&gt;0,IFTA_Quarterly!$I69*TEST!I$5/100*I$3,0)</f>
        <v>#VALUE!</v>
      </c>
      <c r="J51" s="31" t="e">
        <f ca="1">+IF(IFTA_Quarterly!$I69&gt;0,IFTA_Quarterly!$I69*TEST!J$5/100*J$3,0)</f>
        <v>#VALUE!</v>
      </c>
      <c r="K51" s="31" t="e">
        <f ca="1">+IF(IFTA_Quarterly!$I69&gt;0,IFTA_Quarterly!$I69*TEST!K$5/100*K$3,0)</f>
        <v>#VALUE!</v>
      </c>
      <c r="L51" s="31" t="e">
        <f ca="1">+IF(IFTA_Quarterly!$I69&gt;0,IFTA_Quarterly!$I69*TEST!L$5/100*L$3,0)</f>
        <v>#VALUE!</v>
      </c>
      <c r="M51" s="31" t="e">
        <f ca="1">+IF(IFTA_Quarterly!$I69&gt;0,IFTA_Quarterly!$I69*TEST!M$5/100*M$3,0)</f>
        <v>#VALUE!</v>
      </c>
      <c r="N51" s="31" t="e">
        <f ca="1">+IF(IFTA_Quarterly!$I69&gt;0,IFTA_Quarterly!$I69*TEST!N$5/100*N$3,0)</f>
        <v>#VALUE!</v>
      </c>
      <c r="O51" s="31" t="e">
        <f ca="1">+IF(IFTA_Quarterly!$I69&gt;0,IFTA_Quarterly!$I69*TEST!O$5/100*O$3,0)</f>
        <v>#VALUE!</v>
      </c>
      <c r="P51" s="31" t="e">
        <f ca="1">+IF(IFTA_Quarterly!$I69&gt;0,IFTA_Quarterly!$I69*TEST!P$5/100*P$3,0)</f>
        <v>#VALUE!</v>
      </c>
      <c r="Q51" s="31" t="e">
        <f ca="1">+IF(IFTA_Quarterly!$I69&gt;0,IFTA_Quarterly!$I69*TEST!Q$5/100*Q$3,0)</f>
        <v>#VALUE!</v>
      </c>
      <c r="R51" s="31" t="e">
        <f ca="1">+IF(IFTA_Quarterly!$I69&gt;0,IFTA_Quarterly!$I69*TEST!R$5/100*R$3,0)</f>
        <v>#VALUE!</v>
      </c>
      <c r="S51" s="31" t="e">
        <f ca="1">+IF(IFTA_Quarterly!$I69&gt;0,IFTA_Quarterly!$I69*TEST!S$5/100*S$3,0)</f>
        <v>#VALUE!</v>
      </c>
      <c r="T51" s="31" t="e">
        <f ca="1">+IF(IFTA_Quarterly!$I69&gt;0,IFTA_Quarterly!$I69*TEST!T$5/100*T$3,0)</f>
        <v>#VALUE!</v>
      </c>
      <c r="U51" s="31" t="e">
        <f ca="1">+IF(IFTA_Quarterly!$I69&gt;0,IFTA_Quarterly!$I69*TEST!U$5/100*U$3,0)</f>
        <v>#VALUE!</v>
      </c>
      <c r="V51" s="31" t="e">
        <f ca="1">+IF(IFTA_Quarterly!$I69&gt;0,IFTA_Quarterly!$I69*TEST!V$5/100*V$3,0)</f>
        <v>#VALUE!</v>
      </c>
      <c r="W51" s="31" t="e">
        <f ca="1">+IF(IFTA_Quarterly!$I69&gt;0,IFTA_Quarterly!$I69*TEST!W$5/100*W$3,0)</f>
        <v>#VALUE!</v>
      </c>
      <c r="X51" s="31" t="e">
        <f ca="1">+IF(IFTA_Quarterly!$I69&gt;0,IFTA_Quarterly!$I69*TEST!X$5/100*X$3,0)</f>
        <v>#VALUE!</v>
      </c>
      <c r="Y51" s="31" t="e">
        <f ca="1">+IF(IFTA_Quarterly!$I69&gt;0,IFTA_Quarterly!$I69*TEST!Y$5/100*Y$3,0)</f>
        <v>#VALUE!</v>
      </c>
      <c r="Z51" s="31" t="e">
        <f ca="1">+IF(IFTA_Quarterly!$I69&gt;0,IFTA_Quarterly!$I69*TEST!Z$5/100*Z$3,0)</f>
        <v>#VALUE!</v>
      </c>
      <c r="AA51" s="31" t="e">
        <f ca="1">+IF(IFTA_Quarterly!$I69&gt;0,IFTA_Quarterly!$I69*TEST!AA$5/100*AA$3,0)</f>
        <v>#VALUE!</v>
      </c>
      <c r="AB51" s="31" t="e">
        <f ca="1">+IF(IFTA_Quarterly!$I69&gt;0,IFTA_Quarterly!$I69*TEST!AB$5/100*AB$3,0)</f>
        <v>#VALUE!</v>
      </c>
      <c r="AC51" s="31" t="e">
        <f ca="1">+IF(IFTA_Quarterly!$I69&gt;0,IFTA_Quarterly!$I69*TEST!AC$5/100*AC$3,0)</f>
        <v>#VALUE!</v>
      </c>
      <c r="AD51" s="31" t="e">
        <f ca="1">+IF(IFTA_Quarterly!$I69&gt;0,IFTA_Quarterly!$I69*TEST!AD$5/100*AD$3,0)</f>
        <v>#VALUE!</v>
      </c>
      <c r="AE51" s="2"/>
      <c r="AF51" s="2"/>
      <c r="AG51" s="2"/>
      <c r="AH51" s="2"/>
      <c r="AI51" s="2"/>
      <c r="AJ51" s="2"/>
      <c r="AK51" s="2"/>
      <c r="AL51" s="2"/>
      <c r="AM51" s="2"/>
      <c r="AN51" s="2"/>
      <c r="AO51" s="2"/>
      <c r="AP51" s="2"/>
      <c r="AQ51" s="2"/>
      <c r="AR51" s="2"/>
      <c r="AS51" s="2"/>
      <c r="AT51" s="2"/>
      <c r="AU51" s="2"/>
      <c r="AV51" s="2"/>
      <c r="AW51" s="2"/>
      <c r="AX51" s="2"/>
      <c r="AY51" s="2"/>
      <c r="AZ51" s="2"/>
      <c r="BA51" s="2"/>
    </row>
    <row r="52" spans="1:53" x14ac:dyDescent="0.25">
      <c r="A52" s="2" t="s">
        <v>60</v>
      </c>
      <c r="B52" s="2" t="str">
        <f t="shared" ca="1" si="3"/>
        <v/>
      </c>
      <c r="C52" s="2" t="e">
        <f ca="1">+IF(IFTA_Quarterly!$I70&gt;0,IFTA_Quarterly!$I70*TEST!C$5/100*C$3,0)</f>
        <v>#VALUE!</v>
      </c>
      <c r="D52" s="31" t="e">
        <f ca="1">+IF(IFTA_Quarterly!$I70&gt;0,IFTA_Quarterly!$I70*TEST!D$5/100*D$3,0)</f>
        <v>#VALUE!</v>
      </c>
      <c r="E52" s="31" t="e">
        <f ca="1">+IF(IFTA_Quarterly!$I70&gt;0,IFTA_Quarterly!$I70*TEST!E$5/100*E$3,0)</f>
        <v>#VALUE!</v>
      </c>
      <c r="F52" s="31" t="e">
        <f ca="1">+IF(IFTA_Quarterly!$I70&gt;0,IFTA_Quarterly!$I70*TEST!F$5/100*F$3,0)</f>
        <v>#VALUE!</v>
      </c>
      <c r="G52" s="31" t="e">
        <f ca="1">+IF(IFTA_Quarterly!$I70&gt;0,IFTA_Quarterly!$I70*TEST!G$5/100*G$3,0)</f>
        <v>#VALUE!</v>
      </c>
      <c r="H52" s="31" t="e">
        <f ca="1">+IF(IFTA_Quarterly!$I70&gt;0,IFTA_Quarterly!$I70*TEST!H$5/100*H$3,0)</f>
        <v>#VALUE!</v>
      </c>
      <c r="I52" s="31" t="e">
        <f ca="1">+IF(IFTA_Quarterly!$I70&gt;0,IFTA_Quarterly!$I70*TEST!I$5/100*I$3,0)</f>
        <v>#VALUE!</v>
      </c>
      <c r="J52" s="31" t="e">
        <f ca="1">+IF(IFTA_Quarterly!$I70&gt;0,IFTA_Quarterly!$I70*TEST!J$5/100*J$3,0)</f>
        <v>#VALUE!</v>
      </c>
      <c r="K52" s="31" t="e">
        <f ca="1">+IF(IFTA_Quarterly!$I70&gt;0,IFTA_Quarterly!$I70*TEST!K$5/100*K$3,0)</f>
        <v>#VALUE!</v>
      </c>
      <c r="L52" s="31" t="e">
        <f ca="1">+IF(IFTA_Quarterly!$I70&gt;0,IFTA_Quarterly!$I70*TEST!L$5/100*L$3,0)</f>
        <v>#VALUE!</v>
      </c>
      <c r="M52" s="31" t="e">
        <f ca="1">+IF(IFTA_Quarterly!$I70&gt;0,IFTA_Quarterly!$I70*TEST!M$5/100*M$3,0)</f>
        <v>#VALUE!</v>
      </c>
      <c r="N52" s="31" t="e">
        <f ca="1">+IF(IFTA_Quarterly!$I70&gt;0,IFTA_Quarterly!$I70*TEST!N$5/100*N$3,0)</f>
        <v>#VALUE!</v>
      </c>
      <c r="O52" s="31" t="e">
        <f ca="1">+IF(IFTA_Quarterly!$I70&gt;0,IFTA_Quarterly!$I70*TEST!O$5/100*O$3,0)</f>
        <v>#VALUE!</v>
      </c>
      <c r="P52" s="31" t="e">
        <f ca="1">+IF(IFTA_Quarterly!$I70&gt;0,IFTA_Quarterly!$I70*TEST!P$5/100*P$3,0)</f>
        <v>#VALUE!</v>
      </c>
      <c r="Q52" s="31" t="e">
        <f ca="1">+IF(IFTA_Quarterly!$I70&gt;0,IFTA_Quarterly!$I70*TEST!Q$5/100*Q$3,0)</f>
        <v>#VALUE!</v>
      </c>
      <c r="R52" s="31" t="e">
        <f ca="1">+IF(IFTA_Quarterly!$I70&gt;0,IFTA_Quarterly!$I70*TEST!R$5/100*R$3,0)</f>
        <v>#VALUE!</v>
      </c>
      <c r="S52" s="31" t="e">
        <f ca="1">+IF(IFTA_Quarterly!$I70&gt;0,IFTA_Quarterly!$I70*TEST!S$5/100*S$3,0)</f>
        <v>#VALUE!</v>
      </c>
      <c r="T52" s="31" t="e">
        <f ca="1">+IF(IFTA_Quarterly!$I70&gt;0,IFTA_Quarterly!$I70*TEST!T$5/100*T$3,0)</f>
        <v>#VALUE!</v>
      </c>
      <c r="U52" s="31" t="e">
        <f ca="1">+IF(IFTA_Quarterly!$I70&gt;0,IFTA_Quarterly!$I70*TEST!U$5/100*U$3,0)</f>
        <v>#VALUE!</v>
      </c>
      <c r="V52" s="31" t="e">
        <f ca="1">+IF(IFTA_Quarterly!$I70&gt;0,IFTA_Quarterly!$I70*TEST!V$5/100*V$3,0)</f>
        <v>#VALUE!</v>
      </c>
      <c r="W52" s="31" t="e">
        <f ca="1">+IF(IFTA_Quarterly!$I70&gt;0,IFTA_Quarterly!$I70*TEST!W$5/100*W$3,0)</f>
        <v>#VALUE!</v>
      </c>
      <c r="X52" s="31" t="e">
        <f ca="1">+IF(IFTA_Quarterly!$I70&gt;0,IFTA_Quarterly!$I70*TEST!X$5/100*X$3,0)</f>
        <v>#VALUE!</v>
      </c>
      <c r="Y52" s="31" t="e">
        <f ca="1">+IF(IFTA_Quarterly!$I70&gt;0,IFTA_Quarterly!$I70*TEST!Y$5/100*Y$3,0)</f>
        <v>#VALUE!</v>
      </c>
      <c r="Z52" s="31" t="e">
        <f ca="1">+IF(IFTA_Quarterly!$I70&gt;0,IFTA_Quarterly!$I70*TEST!Z$5/100*Z$3,0)</f>
        <v>#VALUE!</v>
      </c>
      <c r="AA52" s="31" t="e">
        <f ca="1">+IF(IFTA_Quarterly!$I70&gt;0,IFTA_Quarterly!$I70*TEST!AA$5/100*AA$3,0)</f>
        <v>#VALUE!</v>
      </c>
      <c r="AB52" s="31" t="e">
        <f ca="1">+IF(IFTA_Quarterly!$I70&gt;0,IFTA_Quarterly!$I70*TEST!AB$5/100*AB$3,0)</f>
        <v>#VALUE!</v>
      </c>
      <c r="AC52" s="31" t="e">
        <f ca="1">+IF(IFTA_Quarterly!$I70&gt;0,IFTA_Quarterly!$I70*TEST!AC$5/100*AC$3,0)</f>
        <v>#VALUE!</v>
      </c>
      <c r="AD52" s="31" t="e">
        <f ca="1">+IF(IFTA_Quarterly!$I70&gt;0,IFTA_Quarterly!$I70*TEST!AD$5/100*AD$3,0)</f>
        <v>#VALUE!</v>
      </c>
      <c r="AE52" s="2"/>
      <c r="AF52" s="2"/>
      <c r="AG52" s="2"/>
      <c r="AH52" s="2"/>
      <c r="AI52" s="2"/>
      <c r="AJ52" s="2"/>
      <c r="AK52" s="2"/>
      <c r="AL52" s="2"/>
      <c r="AM52" s="2"/>
      <c r="AN52" s="2"/>
      <c r="AO52" s="2"/>
      <c r="AP52" s="2"/>
      <c r="AQ52" s="2"/>
      <c r="AR52" s="2"/>
      <c r="AS52" s="2"/>
      <c r="AT52" s="2"/>
      <c r="AU52" s="2"/>
      <c r="AV52" s="2"/>
      <c r="AW52" s="2"/>
      <c r="AX52" s="2"/>
      <c r="AY52" s="2"/>
      <c r="AZ52" s="2"/>
      <c r="BA52" s="2"/>
    </row>
    <row r="53" spans="1:53" x14ac:dyDescent="0.25">
      <c r="A53" s="2" t="s">
        <v>61</v>
      </c>
      <c r="B53" s="2" t="str">
        <f t="shared" ca="1" si="3"/>
        <v/>
      </c>
      <c r="C53" s="2" t="e">
        <f ca="1">+IF(IFTA_Quarterly!$I71&gt;0,IFTA_Quarterly!$I71*TEST!C$5/100*C$3,0)</f>
        <v>#VALUE!</v>
      </c>
      <c r="D53" s="31" t="e">
        <f ca="1">+IF(IFTA_Quarterly!$I71&gt;0,IFTA_Quarterly!$I71*TEST!D$5/100*D$3,0)</f>
        <v>#VALUE!</v>
      </c>
      <c r="E53" s="31" t="e">
        <f ca="1">+IF(IFTA_Quarterly!$I71&gt;0,IFTA_Quarterly!$I71*TEST!E$5/100*E$3,0)</f>
        <v>#VALUE!</v>
      </c>
      <c r="F53" s="31" t="e">
        <f ca="1">+IF(IFTA_Quarterly!$I71&gt;0,IFTA_Quarterly!$I71*TEST!F$5/100*F$3,0)</f>
        <v>#VALUE!</v>
      </c>
      <c r="G53" s="31" t="e">
        <f ca="1">+IF(IFTA_Quarterly!$I71&gt;0,IFTA_Quarterly!$I71*TEST!G$5/100*G$3,0)</f>
        <v>#VALUE!</v>
      </c>
      <c r="H53" s="31" t="e">
        <f ca="1">+IF(IFTA_Quarterly!$I71&gt;0,IFTA_Quarterly!$I71*TEST!H$5/100*H$3,0)</f>
        <v>#VALUE!</v>
      </c>
      <c r="I53" s="31" t="e">
        <f ca="1">+IF(IFTA_Quarterly!$I71&gt;0,IFTA_Quarterly!$I71*TEST!I$5/100*I$3,0)</f>
        <v>#VALUE!</v>
      </c>
      <c r="J53" s="31" t="e">
        <f ca="1">+IF(IFTA_Quarterly!$I71&gt;0,IFTA_Quarterly!$I71*TEST!J$5/100*J$3,0)</f>
        <v>#VALUE!</v>
      </c>
      <c r="K53" s="31" t="e">
        <f ca="1">+IF(IFTA_Quarterly!$I71&gt;0,IFTA_Quarterly!$I71*TEST!K$5/100*K$3,0)</f>
        <v>#VALUE!</v>
      </c>
      <c r="L53" s="31" t="e">
        <f ca="1">+IF(IFTA_Quarterly!$I71&gt;0,IFTA_Quarterly!$I71*TEST!L$5/100*L$3,0)</f>
        <v>#VALUE!</v>
      </c>
      <c r="M53" s="31" t="e">
        <f ca="1">+IF(IFTA_Quarterly!$I71&gt;0,IFTA_Quarterly!$I71*TEST!M$5/100*M$3,0)</f>
        <v>#VALUE!</v>
      </c>
      <c r="N53" s="31" t="e">
        <f ca="1">+IF(IFTA_Quarterly!$I71&gt;0,IFTA_Quarterly!$I71*TEST!N$5/100*N$3,0)</f>
        <v>#VALUE!</v>
      </c>
      <c r="O53" s="31" t="e">
        <f ca="1">+IF(IFTA_Quarterly!$I71&gt;0,IFTA_Quarterly!$I71*TEST!O$5/100*O$3,0)</f>
        <v>#VALUE!</v>
      </c>
      <c r="P53" s="31" t="e">
        <f ca="1">+IF(IFTA_Quarterly!$I71&gt;0,IFTA_Quarterly!$I71*TEST!P$5/100*P$3,0)</f>
        <v>#VALUE!</v>
      </c>
      <c r="Q53" s="31" t="e">
        <f ca="1">+IF(IFTA_Quarterly!$I71&gt;0,IFTA_Quarterly!$I71*TEST!Q$5/100*Q$3,0)</f>
        <v>#VALUE!</v>
      </c>
      <c r="R53" s="31" t="e">
        <f ca="1">+IF(IFTA_Quarterly!$I71&gt;0,IFTA_Quarterly!$I71*TEST!R$5/100*R$3,0)</f>
        <v>#VALUE!</v>
      </c>
      <c r="S53" s="31" t="e">
        <f ca="1">+IF(IFTA_Quarterly!$I71&gt;0,IFTA_Quarterly!$I71*TEST!S$5/100*S$3,0)</f>
        <v>#VALUE!</v>
      </c>
      <c r="T53" s="31" t="e">
        <f ca="1">+IF(IFTA_Quarterly!$I71&gt;0,IFTA_Quarterly!$I71*TEST!T$5/100*T$3,0)</f>
        <v>#VALUE!</v>
      </c>
      <c r="U53" s="31" t="e">
        <f ca="1">+IF(IFTA_Quarterly!$I71&gt;0,IFTA_Quarterly!$I71*TEST!U$5/100*U$3,0)</f>
        <v>#VALUE!</v>
      </c>
      <c r="V53" s="31" t="e">
        <f ca="1">+IF(IFTA_Quarterly!$I71&gt;0,IFTA_Quarterly!$I71*TEST!V$5/100*V$3,0)</f>
        <v>#VALUE!</v>
      </c>
      <c r="W53" s="31" t="e">
        <f ca="1">+IF(IFTA_Quarterly!$I71&gt;0,IFTA_Quarterly!$I71*TEST!W$5/100*W$3,0)</f>
        <v>#VALUE!</v>
      </c>
      <c r="X53" s="31" t="e">
        <f ca="1">+IF(IFTA_Quarterly!$I71&gt;0,IFTA_Quarterly!$I71*TEST!X$5/100*X$3,0)</f>
        <v>#VALUE!</v>
      </c>
      <c r="Y53" s="31" t="e">
        <f ca="1">+IF(IFTA_Quarterly!$I71&gt;0,IFTA_Quarterly!$I71*TEST!Y$5/100*Y$3,0)</f>
        <v>#VALUE!</v>
      </c>
      <c r="Z53" s="31" t="e">
        <f ca="1">+IF(IFTA_Quarterly!$I71&gt;0,IFTA_Quarterly!$I71*TEST!Z$5/100*Z$3,0)</f>
        <v>#VALUE!</v>
      </c>
      <c r="AA53" s="31" t="e">
        <f ca="1">+IF(IFTA_Quarterly!$I71&gt;0,IFTA_Quarterly!$I71*TEST!AA$5/100*AA$3,0)</f>
        <v>#VALUE!</v>
      </c>
      <c r="AB53" s="31" t="e">
        <f ca="1">+IF(IFTA_Quarterly!$I71&gt;0,IFTA_Quarterly!$I71*TEST!AB$5/100*AB$3,0)</f>
        <v>#VALUE!</v>
      </c>
      <c r="AC53" s="31" t="e">
        <f ca="1">+IF(IFTA_Quarterly!$I71&gt;0,IFTA_Quarterly!$I71*TEST!AC$5/100*AC$3,0)</f>
        <v>#VALUE!</v>
      </c>
      <c r="AD53" s="31" t="e">
        <f ca="1">+IF(IFTA_Quarterly!$I71&gt;0,IFTA_Quarterly!$I71*TEST!AD$5/100*AD$3,0)</f>
        <v>#VALUE!</v>
      </c>
      <c r="AE53" s="2"/>
      <c r="AF53" s="2"/>
      <c r="AG53" s="2"/>
      <c r="AH53" s="2"/>
      <c r="AI53" s="2"/>
      <c r="AJ53" s="2"/>
      <c r="AK53" s="2"/>
      <c r="AL53" s="2"/>
      <c r="AM53" s="2"/>
      <c r="AN53" s="2"/>
      <c r="AO53" s="2"/>
      <c r="AP53" s="2"/>
      <c r="AQ53" s="2"/>
      <c r="AR53" s="2"/>
      <c r="AS53" s="2"/>
      <c r="AT53" s="2"/>
      <c r="AU53" s="2"/>
      <c r="AV53" s="2"/>
      <c r="AW53" s="2"/>
      <c r="AX53" s="2"/>
      <c r="AY53" s="2"/>
      <c r="AZ53" s="2"/>
      <c r="BA53" s="2"/>
    </row>
    <row r="54" spans="1:53" x14ac:dyDescent="0.25">
      <c r="A54" s="2" t="s">
        <v>62</v>
      </c>
      <c r="B54" s="2" t="str">
        <f t="shared" ca="1" si="3"/>
        <v/>
      </c>
      <c r="C54" s="2" t="e">
        <f ca="1">+IF(IFTA_Quarterly!$I72&gt;0,IFTA_Quarterly!$I72*TEST!C$5/100*C$3,0)</f>
        <v>#VALUE!</v>
      </c>
      <c r="D54" s="31" t="e">
        <f ca="1">+IF(IFTA_Quarterly!$I72&gt;0,IFTA_Quarterly!$I72*TEST!D$5/100*D$3,0)</f>
        <v>#VALUE!</v>
      </c>
      <c r="E54" s="31" t="e">
        <f ca="1">+IF(IFTA_Quarterly!$I72&gt;0,IFTA_Quarterly!$I72*TEST!E$5/100*E$3,0)</f>
        <v>#VALUE!</v>
      </c>
      <c r="F54" s="31" t="e">
        <f ca="1">+IF(IFTA_Quarterly!$I72&gt;0,IFTA_Quarterly!$I72*TEST!F$5/100*F$3,0)</f>
        <v>#VALUE!</v>
      </c>
      <c r="G54" s="31" t="e">
        <f ca="1">+IF(IFTA_Quarterly!$I72&gt;0,IFTA_Quarterly!$I72*TEST!G$5/100*G$3,0)</f>
        <v>#VALUE!</v>
      </c>
      <c r="H54" s="31" t="e">
        <f ca="1">+IF(IFTA_Quarterly!$I72&gt;0,IFTA_Quarterly!$I72*TEST!H$5/100*H$3,0)</f>
        <v>#VALUE!</v>
      </c>
      <c r="I54" s="31" t="e">
        <f ca="1">+IF(IFTA_Quarterly!$I72&gt;0,IFTA_Quarterly!$I72*TEST!I$5/100*I$3,0)</f>
        <v>#VALUE!</v>
      </c>
      <c r="J54" s="31" t="e">
        <f ca="1">+IF(IFTA_Quarterly!$I72&gt;0,IFTA_Quarterly!$I72*TEST!J$5/100*J$3,0)</f>
        <v>#VALUE!</v>
      </c>
      <c r="K54" s="31" t="e">
        <f ca="1">+IF(IFTA_Quarterly!$I72&gt;0,IFTA_Quarterly!$I72*TEST!K$5/100*K$3,0)</f>
        <v>#VALUE!</v>
      </c>
      <c r="L54" s="31" t="e">
        <f ca="1">+IF(IFTA_Quarterly!$I72&gt;0,IFTA_Quarterly!$I72*TEST!L$5/100*L$3,0)</f>
        <v>#VALUE!</v>
      </c>
      <c r="M54" s="31" t="e">
        <f ca="1">+IF(IFTA_Quarterly!$I72&gt;0,IFTA_Quarterly!$I72*TEST!M$5/100*M$3,0)</f>
        <v>#VALUE!</v>
      </c>
      <c r="N54" s="31" t="e">
        <f ca="1">+IF(IFTA_Quarterly!$I72&gt;0,IFTA_Quarterly!$I72*TEST!N$5/100*N$3,0)</f>
        <v>#VALUE!</v>
      </c>
      <c r="O54" s="31" t="e">
        <f ca="1">+IF(IFTA_Quarterly!$I72&gt;0,IFTA_Quarterly!$I72*TEST!O$5/100*O$3,0)</f>
        <v>#VALUE!</v>
      </c>
      <c r="P54" s="31" t="e">
        <f ca="1">+IF(IFTA_Quarterly!$I72&gt;0,IFTA_Quarterly!$I72*TEST!P$5/100*P$3,0)</f>
        <v>#VALUE!</v>
      </c>
      <c r="Q54" s="31" t="e">
        <f ca="1">+IF(IFTA_Quarterly!$I72&gt;0,IFTA_Quarterly!$I72*TEST!Q$5/100*Q$3,0)</f>
        <v>#VALUE!</v>
      </c>
      <c r="R54" s="31" t="e">
        <f ca="1">+IF(IFTA_Quarterly!$I72&gt;0,IFTA_Quarterly!$I72*TEST!R$5/100*R$3,0)</f>
        <v>#VALUE!</v>
      </c>
      <c r="S54" s="31" t="e">
        <f ca="1">+IF(IFTA_Quarterly!$I72&gt;0,IFTA_Quarterly!$I72*TEST!S$5/100*S$3,0)</f>
        <v>#VALUE!</v>
      </c>
      <c r="T54" s="31" t="e">
        <f ca="1">+IF(IFTA_Quarterly!$I72&gt;0,IFTA_Quarterly!$I72*TEST!T$5/100*T$3,0)</f>
        <v>#VALUE!</v>
      </c>
      <c r="U54" s="31" t="e">
        <f ca="1">+IF(IFTA_Quarterly!$I72&gt;0,IFTA_Quarterly!$I72*TEST!U$5/100*U$3,0)</f>
        <v>#VALUE!</v>
      </c>
      <c r="V54" s="31" t="e">
        <f ca="1">+IF(IFTA_Quarterly!$I72&gt;0,IFTA_Quarterly!$I72*TEST!V$5/100*V$3,0)</f>
        <v>#VALUE!</v>
      </c>
      <c r="W54" s="31" t="e">
        <f ca="1">+IF(IFTA_Quarterly!$I72&gt;0,IFTA_Quarterly!$I72*TEST!W$5/100*W$3,0)</f>
        <v>#VALUE!</v>
      </c>
      <c r="X54" s="31" t="e">
        <f ca="1">+IF(IFTA_Quarterly!$I72&gt;0,IFTA_Quarterly!$I72*TEST!X$5/100*X$3,0)</f>
        <v>#VALUE!</v>
      </c>
      <c r="Y54" s="31" t="e">
        <f ca="1">+IF(IFTA_Quarterly!$I72&gt;0,IFTA_Quarterly!$I72*TEST!Y$5/100*Y$3,0)</f>
        <v>#VALUE!</v>
      </c>
      <c r="Z54" s="31" t="e">
        <f ca="1">+IF(IFTA_Quarterly!$I72&gt;0,IFTA_Quarterly!$I72*TEST!Z$5/100*Z$3,0)</f>
        <v>#VALUE!</v>
      </c>
      <c r="AA54" s="31" t="e">
        <f ca="1">+IF(IFTA_Quarterly!$I72&gt;0,IFTA_Quarterly!$I72*TEST!AA$5/100*AA$3,0)</f>
        <v>#VALUE!</v>
      </c>
      <c r="AB54" s="31" t="e">
        <f ca="1">+IF(IFTA_Quarterly!$I72&gt;0,IFTA_Quarterly!$I72*TEST!AB$5/100*AB$3,0)</f>
        <v>#VALUE!</v>
      </c>
      <c r="AC54" s="31" t="e">
        <f ca="1">+IF(IFTA_Quarterly!$I72&gt;0,IFTA_Quarterly!$I72*TEST!AC$5/100*AC$3,0)</f>
        <v>#VALUE!</v>
      </c>
      <c r="AD54" s="31" t="e">
        <f ca="1">+IF(IFTA_Quarterly!$I72&gt;0,IFTA_Quarterly!$I72*TEST!AD$5/100*AD$3,0)</f>
        <v>#VALUE!</v>
      </c>
      <c r="AE54" s="2"/>
      <c r="AF54" s="2"/>
      <c r="AG54" s="2"/>
      <c r="AH54" s="2"/>
      <c r="AI54" s="2"/>
      <c r="AJ54" s="2"/>
      <c r="AK54" s="2"/>
      <c r="AL54" s="2"/>
      <c r="AM54" s="2"/>
      <c r="AN54" s="2"/>
      <c r="AO54" s="2"/>
      <c r="AP54" s="2"/>
      <c r="AQ54" s="2"/>
      <c r="AR54" s="2"/>
      <c r="AS54" s="2"/>
      <c r="AT54" s="2"/>
      <c r="AU54" s="2"/>
      <c r="AV54" s="2"/>
      <c r="AW54" s="2"/>
      <c r="AX54" s="2"/>
      <c r="AY54" s="2"/>
      <c r="AZ54" s="2"/>
      <c r="BA54" s="2"/>
    </row>
    <row r="55" spans="1:53" x14ac:dyDescent="0.25">
      <c r="A55" s="2" t="s">
        <v>63</v>
      </c>
      <c r="B55" s="2" t="str">
        <f t="shared" ca="1" si="3"/>
        <v/>
      </c>
      <c r="C55" s="2" t="e">
        <f ca="1">+IF(IFTA_Quarterly!$I73&gt;0,IFTA_Quarterly!$I73*TEST!C$5/100*C$3,0)</f>
        <v>#VALUE!</v>
      </c>
      <c r="D55" s="31" t="e">
        <f ca="1">+IF(IFTA_Quarterly!$I73&gt;0,IFTA_Quarterly!$I73*TEST!D$5/100*D$3,0)</f>
        <v>#VALUE!</v>
      </c>
      <c r="E55" s="31" t="e">
        <f ca="1">+IF(IFTA_Quarterly!$I73&gt;0,IFTA_Quarterly!$I73*TEST!E$5/100*E$3,0)</f>
        <v>#VALUE!</v>
      </c>
      <c r="F55" s="31" t="e">
        <f ca="1">+IF(IFTA_Quarterly!$I73&gt;0,IFTA_Quarterly!$I73*TEST!F$5/100*F$3,0)</f>
        <v>#VALUE!</v>
      </c>
      <c r="G55" s="31" t="e">
        <f ca="1">+IF(IFTA_Quarterly!$I73&gt;0,IFTA_Quarterly!$I73*TEST!G$5/100*G$3,0)</f>
        <v>#VALUE!</v>
      </c>
      <c r="H55" s="31" t="e">
        <f ca="1">+IF(IFTA_Quarterly!$I73&gt;0,IFTA_Quarterly!$I73*TEST!H$5/100*H$3,0)</f>
        <v>#VALUE!</v>
      </c>
      <c r="I55" s="31" t="e">
        <f ca="1">+IF(IFTA_Quarterly!$I73&gt;0,IFTA_Quarterly!$I73*TEST!I$5/100*I$3,0)</f>
        <v>#VALUE!</v>
      </c>
      <c r="J55" s="31" t="e">
        <f ca="1">+IF(IFTA_Quarterly!$I73&gt;0,IFTA_Quarterly!$I73*TEST!J$5/100*J$3,0)</f>
        <v>#VALUE!</v>
      </c>
      <c r="K55" s="31" t="e">
        <f ca="1">+IF(IFTA_Quarterly!$I73&gt;0,IFTA_Quarterly!$I73*TEST!K$5/100*K$3,0)</f>
        <v>#VALUE!</v>
      </c>
      <c r="L55" s="31" t="e">
        <f ca="1">+IF(IFTA_Quarterly!$I73&gt;0,IFTA_Quarterly!$I73*TEST!L$5/100*L$3,0)</f>
        <v>#VALUE!</v>
      </c>
      <c r="M55" s="31" t="e">
        <f ca="1">+IF(IFTA_Quarterly!$I73&gt;0,IFTA_Quarterly!$I73*TEST!M$5/100*M$3,0)</f>
        <v>#VALUE!</v>
      </c>
      <c r="N55" s="31" t="e">
        <f ca="1">+IF(IFTA_Quarterly!$I73&gt;0,IFTA_Quarterly!$I73*TEST!N$5/100*N$3,0)</f>
        <v>#VALUE!</v>
      </c>
      <c r="O55" s="31" t="e">
        <f ca="1">+IF(IFTA_Quarterly!$I73&gt;0,IFTA_Quarterly!$I73*TEST!O$5/100*O$3,0)</f>
        <v>#VALUE!</v>
      </c>
      <c r="P55" s="31" t="e">
        <f ca="1">+IF(IFTA_Quarterly!$I73&gt;0,IFTA_Quarterly!$I73*TEST!P$5/100*P$3,0)</f>
        <v>#VALUE!</v>
      </c>
      <c r="Q55" s="31" t="e">
        <f ca="1">+IF(IFTA_Quarterly!$I73&gt;0,IFTA_Quarterly!$I73*TEST!Q$5/100*Q$3,0)</f>
        <v>#VALUE!</v>
      </c>
      <c r="R55" s="31" t="e">
        <f ca="1">+IF(IFTA_Quarterly!$I73&gt;0,IFTA_Quarterly!$I73*TEST!R$5/100*R$3,0)</f>
        <v>#VALUE!</v>
      </c>
      <c r="S55" s="31" t="e">
        <f ca="1">+IF(IFTA_Quarterly!$I73&gt;0,IFTA_Quarterly!$I73*TEST!S$5/100*S$3,0)</f>
        <v>#VALUE!</v>
      </c>
      <c r="T55" s="31" t="e">
        <f ca="1">+IF(IFTA_Quarterly!$I73&gt;0,IFTA_Quarterly!$I73*TEST!T$5/100*T$3,0)</f>
        <v>#VALUE!</v>
      </c>
      <c r="U55" s="31" t="e">
        <f ca="1">+IF(IFTA_Quarterly!$I73&gt;0,IFTA_Quarterly!$I73*TEST!U$5/100*U$3,0)</f>
        <v>#VALUE!</v>
      </c>
      <c r="V55" s="31" t="e">
        <f ca="1">+IF(IFTA_Quarterly!$I73&gt;0,IFTA_Quarterly!$I73*TEST!V$5/100*V$3,0)</f>
        <v>#VALUE!</v>
      </c>
      <c r="W55" s="31" t="e">
        <f ca="1">+IF(IFTA_Quarterly!$I73&gt;0,IFTA_Quarterly!$I73*TEST!W$5/100*W$3,0)</f>
        <v>#VALUE!</v>
      </c>
      <c r="X55" s="31" t="e">
        <f ca="1">+IF(IFTA_Quarterly!$I73&gt;0,IFTA_Quarterly!$I73*TEST!X$5/100*X$3,0)</f>
        <v>#VALUE!</v>
      </c>
      <c r="Y55" s="31" t="e">
        <f ca="1">+IF(IFTA_Quarterly!$I73&gt;0,IFTA_Quarterly!$I73*TEST!Y$5/100*Y$3,0)</f>
        <v>#VALUE!</v>
      </c>
      <c r="Z55" s="31" t="e">
        <f ca="1">+IF(IFTA_Quarterly!$I73&gt;0,IFTA_Quarterly!$I73*TEST!Z$5/100*Z$3,0)</f>
        <v>#VALUE!</v>
      </c>
      <c r="AA55" s="31" t="e">
        <f ca="1">+IF(IFTA_Quarterly!$I73&gt;0,IFTA_Quarterly!$I73*TEST!AA$5/100*AA$3,0)</f>
        <v>#VALUE!</v>
      </c>
      <c r="AB55" s="31" t="e">
        <f ca="1">+IF(IFTA_Quarterly!$I73&gt;0,IFTA_Quarterly!$I73*TEST!AB$5/100*AB$3,0)</f>
        <v>#VALUE!</v>
      </c>
      <c r="AC55" s="31" t="e">
        <f ca="1">+IF(IFTA_Quarterly!$I73&gt;0,IFTA_Quarterly!$I73*TEST!AC$5/100*AC$3,0)</f>
        <v>#VALUE!</v>
      </c>
      <c r="AD55" s="31" t="e">
        <f ca="1">+IF(IFTA_Quarterly!$I73&gt;0,IFTA_Quarterly!$I73*TEST!AD$5/100*AD$3,0)</f>
        <v>#VALUE!</v>
      </c>
      <c r="AE55" s="2"/>
      <c r="AF55" s="2"/>
      <c r="AG55" s="2"/>
      <c r="AH55" s="2"/>
      <c r="AI55" s="2"/>
      <c r="AJ55" s="2"/>
      <c r="AK55" s="2"/>
      <c r="AL55" s="2"/>
      <c r="AM55" s="2"/>
      <c r="AN55" s="2"/>
      <c r="AO55" s="2"/>
      <c r="AP55" s="2"/>
      <c r="AQ55" s="2"/>
      <c r="AR55" s="2"/>
      <c r="AS55" s="2"/>
      <c r="AT55" s="2"/>
      <c r="AU55" s="2"/>
      <c r="AV55" s="2"/>
      <c r="AW55" s="2"/>
      <c r="AX55" s="2"/>
      <c r="AY55" s="2"/>
      <c r="AZ55" s="2"/>
      <c r="BA55" s="2"/>
    </row>
    <row r="56" spans="1:53" x14ac:dyDescent="0.25">
      <c r="A56" s="2" t="s">
        <v>64</v>
      </c>
      <c r="B56" s="2" t="str">
        <f t="shared" ca="1" si="3"/>
        <v/>
      </c>
      <c r="C56" s="2" t="e">
        <f ca="1">+IF(IFTA_Quarterly!$I74&gt;0,IFTA_Quarterly!$I74*TEST!C$5/100*C$3,0)</f>
        <v>#VALUE!</v>
      </c>
      <c r="D56" s="31" t="e">
        <f ca="1">+IF(IFTA_Quarterly!$I74&gt;0,IFTA_Quarterly!$I74*TEST!D$5/100*D$3,0)</f>
        <v>#VALUE!</v>
      </c>
      <c r="E56" s="31" t="e">
        <f ca="1">+IF(IFTA_Quarterly!$I74&gt;0,IFTA_Quarterly!$I74*TEST!E$5/100*E$3,0)</f>
        <v>#VALUE!</v>
      </c>
      <c r="F56" s="31" t="e">
        <f ca="1">+IF(IFTA_Quarterly!$I74&gt;0,IFTA_Quarterly!$I74*TEST!F$5/100*F$3,0)</f>
        <v>#VALUE!</v>
      </c>
      <c r="G56" s="31" t="e">
        <f ca="1">+IF(IFTA_Quarterly!$I74&gt;0,IFTA_Quarterly!$I74*TEST!G$5/100*G$3,0)</f>
        <v>#VALUE!</v>
      </c>
      <c r="H56" s="31" t="e">
        <f ca="1">+IF(IFTA_Quarterly!$I74&gt;0,IFTA_Quarterly!$I74*TEST!H$5/100*H$3,0)</f>
        <v>#VALUE!</v>
      </c>
      <c r="I56" s="31" t="e">
        <f ca="1">+IF(IFTA_Quarterly!$I74&gt;0,IFTA_Quarterly!$I74*TEST!I$5/100*I$3,0)</f>
        <v>#VALUE!</v>
      </c>
      <c r="J56" s="31" t="e">
        <f ca="1">+IF(IFTA_Quarterly!$I74&gt;0,IFTA_Quarterly!$I74*TEST!J$5/100*J$3,0)</f>
        <v>#VALUE!</v>
      </c>
      <c r="K56" s="31" t="e">
        <f ca="1">+IF(IFTA_Quarterly!$I74&gt;0,IFTA_Quarterly!$I74*TEST!K$5/100*K$3,0)</f>
        <v>#VALUE!</v>
      </c>
      <c r="L56" s="31" t="e">
        <f ca="1">+IF(IFTA_Quarterly!$I74&gt;0,IFTA_Quarterly!$I74*TEST!L$5/100*L$3,0)</f>
        <v>#VALUE!</v>
      </c>
      <c r="M56" s="31" t="e">
        <f ca="1">+IF(IFTA_Quarterly!$I74&gt;0,IFTA_Quarterly!$I74*TEST!M$5/100*M$3,0)</f>
        <v>#VALUE!</v>
      </c>
      <c r="N56" s="31" t="e">
        <f ca="1">+IF(IFTA_Quarterly!$I74&gt;0,IFTA_Quarterly!$I74*TEST!N$5/100*N$3,0)</f>
        <v>#VALUE!</v>
      </c>
      <c r="O56" s="31" t="e">
        <f ca="1">+IF(IFTA_Quarterly!$I74&gt;0,IFTA_Quarterly!$I74*TEST!O$5/100*O$3,0)</f>
        <v>#VALUE!</v>
      </c>
      <c r="P56" s="31" t="e">
        <f ca="1">+IF(IFTA_Quarterly!$I74&gt;0,IFTA_Quarterly!$I74*TEST!P$5/100*P$3,0)</f>
        <v>#VALUE!</v>
      </c>
      <c r="Q56" s="31" t="e">
        <f ca="1">+IF(IFTA_Quarterly!$I74&gt;0,IFTA_Quarterly!$I74*TEST!Q$5/100*Q$3,0)</f>
        <v>#VALUE!</v>
      </c>
      <c r="R56" s="31" t="e">
        <f ca="1">+IF(IFTA_Quarterly!$I74&gt;0,IFTA_Quarterly!$I74*TEST!R$5/100*R$3,0)</f>
        <v>#VALUE!</v>
      </c>
      <c r="S56" s="31" t="e">
        <f ca="1">+IF(IFTA_Quarterly!$I74&gt;0,IFTA_Quarterly!$I74*TEST!S$5/100*S$3,0)</f>
        <v>#VALUE!</v>
      </c>
      <c r="T56" s="31" t="e">
        <f ca="1">+IF(IFTA_Quarterly!$I74&gt;0,IFTA_Quarterly!$I74*TEST!T$5/100*T$3,0)</f>
        <v>#VALUE!</v>
      </c>
      <c r="U56" s="31" t="e">
        <f ca="1">+IF(IFTA_Quarterly!$I74&gt;0,IFTA_Quarterly!$I74*TEST!U$5/100*U$3,0)</f>
        <v>#VALUE!</v>
      </c>
      <c r="V56" s="31" t="e">
        <f ca="1">+IF(IFTA_Quarterly!$I74&gt;0,IFTA_Quarterly!$I74*TEST!V$5/100*V$3,0)</f>
        <v>#VALUE!</v>
      </c>
      <c r="W56" s="31" t="e">
        <f ca="1">+IF(IFTA_Quarterly!$I74&gt;0,IFTA_Quarterly!$I74*TEST!W$5/100*W$3,0)</f>
        <v>#VALUE!</v>
      </c>
      <c r="X56" s="31" t="e">
        <f ca="1">+IF(IFTA_Quarterly!$I74&gt;0,IFTA_Quarterly!$I74*TEST!X$5/100*X$3,0)</f>
        <v>#VALUE!</v>
      </c>
      <c r="Y56" s="31" t="e">
        <f ca="1">+IF(IFTA_Quarterly!$I74&gt;0,IFTA_Quarterly!$I74*TEST!Y$5/100*Y$3,0)</f>
        <v>#VALUE!</v>
      </c>
      <c r="Z56" s="31" t="e">
        <f ca="1">+IF(IFTA_Quarterly!$I74&gt;0,IFTA_Quarterly!$I74*TEST!Z$5/100*Z$3,0)</f>
        <v>#VALUE!</v>
      </c>
      <c r="AA56" s="31" t="e">
        <f ca="1">+IF(IFTA_Quarterly!$I74&gt;0,IFTA_Quarterly!$I74*TEST!AA$5/100*AA$3,0)</f>
        <v>#VALUE!</v>
      </c>
      <c r="AB56" s="31" t="e">
        <f ca="1">+IF(IFTA_Quarterly!$I74&gt;0,IFTA_Quarterly!$I74*TEST!AB$5/100*AB$3,0)</f>
        <v>#VALUE!</v>
      </c>
      <c r="AC56" s="31" t="e">
        <f ca="1">+IF(IFTA_Quarterly!$I74&gt;0,IFTA_Quarterly!$I74*TEST!AC$5/100*AC$3,0)</f>
        <v>#VALUE!</v>
      </c>
      <c r="AD56" s="31" t="e">
        <f ca="1">+IF(IFTA_Quarterly!$I74&gt;0,IFTA_Quarterly!$I74*TEST!AD$5/100*AD$3,0)</f>
        <v>#VALUE!</v>
      </c>
      <c r="AE56" s="2"/>
      <c r="AF56" s="2"/>
      <c r="AG56" s="2"/>
      <c r="AH56" s="2"/>
      <c r="AI56" s="2"/>
      <c r="AJ56" s="2"/>
      <c r="AK56" s="2"/>
      <c r="AL56" s="2"/>
      <c r="AM56" s="2"/>
      <c r="AN56" s="2"/>
      <c r="AO56" s="2"/>
      <c r="AP56" s="2"/>
      <c r="AQ56" s="2"/>
      <c r="AR56" s="2"/>
      <c r="AS56" s="2"/>
      <c r="AT56" s="2"/>
      <c r="AU56" s="2"/>
      <c r="AV56" s="2"/>
      <c r="AW56" s="2"/>
      <c r="AX56" s="2"/>
      <c r="AY56" s="2"/>
      <c r="AZ56" s="2"/>
      <c r="BA56" s="2"/>
    </row>
    <row r="57" spans="1:53" x14ac:dyDescent="0.25">
      <c r="A57" s="2" t="s">
        <v>178</v>
      </c>
      <c r="B57" s="2" t="str">
        <f t="shared" ca="1" si="3"/>
        <v/>
      </c>
      <c r="C57" s="2" t="e">
        <f ca="1">+IF(IFTA_Quarterly!$I75&gt;0,IFTA_Quarterly!$I75*TEST!C$5/100*C$3,0)</f>
        <v>#VALUE!</v>
      </c>
      <c r="D57" s="31" t="e">
        <f ca="1">+IF(IFTA_Quarterly!$I75&gt;0,IFTA_Quarterly!$I75*TEST!D$5/100*D$3,0)</f>
        <v>#VALUE!</v>
      </c>
      <c r="E57" s="31" t="e">
        <f ca="1">+IF(IFTA_Quarterly!$I75&gt;0,IFTA_Quarterly!$I75*TEST!E$5/100*E$3,0)</f>
        <v>#VALUE!</v>
      </c>
      <c r="F57" s="31" t="e">
        <f ca="1">+IF(IFTA_Quarterly!$I75&gt;0,IFTA_Quarterly!$I75*TEST!F$5/100*F$3,0)</f>
        <v>#VALUE!</v>
      </c>
      <c r="G57" s="31" t="e">
        <f ca="1">+IF(IFTA_Quarterly!$I75&gt;0,IFTA_Quarterly!$I75*TEST!G$5/100*G$3,0)</f>
        <v>#VALUE!</v>
      </c>
      <c r="H57" s="31" t="e">
        <f ca="1">+IF(IFTA_Quarterly!$I75&gt;0,IFTA_Quarterly!$I75*TEST!H$5/100*H$3,0)</f>
        <v>#VALUE!</v>
      </c>
      <c r="I57" s="31" t="e">
        <f ca="1">+IF(IFTA_Quarterly!$I75&gt;0,IFTA_Quarterly!$I75*TEST!I$5/100*I$3,0)</f>
        <v>#VALUE!</v>
      </c>
      <c r="J57" s="31" t="e">
        <f ca="1">+IF(IFTA_Quarterly!$I75&gt;0,IFTA_Quarterly!$I75*TEST!J$5/100*J$3,0)</f>
        <v>#VALUE!</v>
      </c>
      <c r="K57" s="31" t="e">
        <f ca="1">+IF(IFTA_Quarterly!$I75&gt;0,IFTA_Quarterly!$I75*TEST!K$5/100*K$3,0)</f>
        <v>#VALUE!</v>
      </c>
      <c r="L57" s="31" t="e">
        <f ca="1">+IF(IFTA_Quarterly!$I75&gt;0,IFTA_Quarterly!$I75*TEST!L$5/100*L$3,0)</f>
        <v>#VALUE!</v>
      </c>
      <c r="M57" s="31" t="e">
        <f ca="1">+IF(IFTA_Quarterly!$I75&gt;0,IFTA_Quarterly!$I75*TEST!M$5/100*M$3,0)</f>
        <v>#VALUE!</v>
      </c>
      <c r="N57" s="31" t="e">
        <f ca="1">+IF(IFTA_Quarterly!$I75&gt;0,IFTA_Quarterly!$I75*TEST!N$5/100*N$3,0)</f>
        <v>#VALUE!</v>
      </c>
      <c r="O57" s="31" t="e">
        <f ca="1">+IF(IFTA_Quarterly!$I75&gt;0,IFTA_Quarterly!$I75*TEST!O$5/100*O$3,0)</f>
        <v>#VALUE!</v>
      </c>
      <c r="P57" s="31" t="e">
        <f ca="1">+IF(IFTA_Quarterly!$I75&gt;0,IFTA_Quarterly!$I75*TEST!P$5/100*P$3,0)</f>
        <v>#VALUE!</v>
      </c>
      <c r="Q57" s="31" t="e">
        <f ca="1">+IF(IFTA_Quarterly!$I75&gt;0,IFTA_Quarterly!$I75*TEST!Q$5/100*Q$3,0)</f>
        <v>#VALUE!</v>
      </c>
      <c r="R57" s="31" t="e">
        <f ca="1">+IF(IFTA_Quarterly!$I75&gt;0,IFTA_Quarterly!$I75*TEST!R$5/100*R$3,0)</f>
        <v>#VALUE!</v>
      </c>
      <c r="S57" s="31" t="e">
        <f ca="1">+IF(IFTA_Quarterly!$I75&gt;0,IFTA_Quarterly!$I75*TEST!S$5/100*S$3,0)</f>
        <v>#VALUE!</v>
      </c>
      <c r="T57" s="31" t="e">
        <f ca="1">+IF(IFTA_Quarterly!$I75&gt;0,IFTA_Quarterly!$I75*TEST!T$5/100*T$3,0)</f>
        <v>#VALUE!</v>
      </c>
      <c r="U57" s="31" t="e">
        <f ca="1">+IF(IFTA_Quarterly!$I75&gt;0,IFTA_Quarterly!$I75*TEST!U$5/100*U$3,0)</f>
        <v>#VALUE!</v>
      </c>
      <c r="V57" s="31" t="e">
        <f ca="1">+IF(IFTA_Quarterly!$I75&gt;0,IFTA_Quarterly!$I75*TEST!V$5/100*V$3,0)</f>
        <v>#VALUE!</v>
      </c>
      <c r="W57" s="31" t="e">
        <f ca="1">+IF(IFTA_Quarterly!$I75&gt;0,IFTA_Quarterly!$I75*TEST!W$5/100*W$3,0)</f>
        <v>#VALUE!</v>
      </c>
      <c r="X57" s="31" t="e">
        <f ca="1">+IF(IFTA_Quarterly!$I75&gt;0,IFTA_Quarterly!$I75*TEST!X$5/100*X$3,0)</f>
        <v>#VALUE!</v>
      </c>
      <c r="Y57" s="31" t="e">
        <f ca="1">+IF(IFTA_Quarterly!$I75&gt;0,IFTA_Quarterly!$I75*TEST!Y$5/100*Y$3,0)</f>
        <v>#VALUE!</v>
      </c>
      <c r="Z57" s="31" t="e">
        <f ca="1">+IF(IFTA_Quarterly!$I75&gt;0,IFTA_Quarterly!$I75*TEST!Z$5/100*Z$3,0)</f>
        <v>#VALUE!</v>
      </c>
      <c r="AA57" s="31" t="e">
        <f ca="1">+IF(IFTA_Quarterly!$I75&gt;0,IFTA_Quarterly!$I75*TEST!AA$5/100*AA$3,0)</f>
        <v>#VALUE!</v>
      </c>
      <c r="AB57" s="31" t="e">
        <f ca="1">+IF(IFTA_Quarterly!$I75&gt;0,IFTA_Quarterly!$I75*TEST!AB$5/100*AB$3,0)</f>
        <v>#VALUE!</v>
      </c>
      <c r="AC57" s="31" t="e">
        <f ca="1">+IF(IFTA_Quarterly!$I75&gt;0,IFTA_Quarterly!$I75*TEST!AC$5/100*AC$3,0)</f>
        <v>#VALUE!</v>
      </c>
      <c r="AD57" s="31" t="e">
        <f ca="1">+IF(IFTA_Quarterly!$I75&gt;0,IFTA_Quarterly!$I75*TEST!AD$5/100*AD$3,0)</f>
        <v>#VALUE!</v>
      </c>
      <c r="AE57" s="2"/>
      <c r="AF57" s="2"/>
      <c r="AG57" s="2"/>
      <c r="AH57" s="2"/>
      <c r="AI57" s="2"/>
      <c r="AJ57" s="2"/>
      <c r="AK57" s="2"/>
      <c r="AL57" s="2"/>
      <c r="AM57" s="2"/>
      <c r="AN57" s="2"/>
      <c r="AO57" s="2"/>
      <c r="AP57" s="2"/>
      <c r="AQ57" s="2"/>
      <c r="AR57" s="2"/>
      <c r="AS57" s="2"/>
      <c r="AT57" s="2"/>
      <c r="AU57" s="2"/>
      <c r="AV57" s="2"/>
      <c r="AW57" s="2"/>
      <c r="AX57" s="2"/>
      <c r="AY57" s="2"/>
      <c r="AZ57" s="2"/>
      <c r="BA57" s="2"/>
    </row>
    <row r="58" spans="1:53" x14ac:dyDescent="0.25">
      <c r="A58" s="2" t="s">
        <v>180</v>
      </c>
      <c r="B58" s="2" t="str">
        <f t="shared" ref="B58" ca="1" si="4">+IF(ISNUMBER(SUM(C58:BA58))=TRUE,SUM(C58:BA58),"")</f>
        <v/>
      </c>
      <c r="C58" s="2" t="e">
        <f ca="1">+IF(IFTA_Quarterly!$I76&gt;0,IFTA_Quarterly!$I76*TEST!C$5/100*C$3,0)</f>
        <v>#VALUE!</v>
      </c>
      <c r="D58" s="31" t="e">
        <f ca="1">+IF(IFTA_Quarterly!$I76&gt;0,IFTA_Quarterly!$I76*TEST!D$5/100*D$3,0)</f>
        <v>#VALUE!</v>
      </c>
      <c r="E58" s="31" t="e">
        <f ca="1">+IF(IFTA_Quarterly!$I76&gt;0,IFTA_Quarterly!$I76*TEST!E$5/100*E$3,0)</f>
        <v>#VALUE!</v>
      </c>
      <c r="F58" s="31" t="e">
        <f ca="1">+IF(IFTA_Quarterly!$I76&gt;0,IFTA_Quarterly!$I76*TEST!F$5/100*F$3,0)</f>
        <v>#VALUE!</v>
      </c>
      <c r="G58" s="31" t="e">
        <f ca="1">+IF(IFTA_Quarterly!$I76&gt;0,IFTA_Quarterly!$I76*TEST!G$5/100*G$3,0)</f>
        <v>#VALUE!</v>
      </c>
      <c r="H58" s="31" t="e">
        <f ca="1">+IF(IFTA_Quarterly!$I76&gt;0,IFTA_Quarterly!$I76*TEST!H$5/100*H$3,0)</f>
        <v>#VALUE!</v>
      </c>
      <c r="I58" s="31" t="e">
        <f ca="1">+IF(IFTA_Quarterly!$I76&gt;0,IFTA_Quarterly!$I76*TEST!I$5/100*I$3,0)</f>
        <v>#VALUE!</v>
      </c>
      <c r="J58" s="31" t="e">
        <f ca="1">+IF(IFTA_Quarterly!$I76&gt;0,IFTA_Quarterly!$I76*TEST!J$5/100*J$3,0)</f>
        <v>#VALUE!</v>
      </c>
      <c r="K58" s="31" t="e">
        <f ca="1">+IF(IFTA_Quarterly!$I76&gt;0,IFTA_Quarterly!$I76*TEST!K$5/100*K$3,0)</f>
        <v>#VALUE!</v>
      </c>
      <c r="L58" s="31" t="e">
        <f ca="1">+IF(IFTA_Quarterly!$I76&gt;0,IFTA_Quarterly!$I76*TEST!L$5/100*L$3,0)</f>
        <v>#VALUE!</v>
      </c>
      <c r="M58" s="31" t="e">
        <f ca="1">+IF(IFTA_Quarterly!$I76&gt;0,IFTA_Quarterly!$I76*TEST!M$5/100*M$3,0)</f>
        <v>#VALUE!</v>
      </c>
      <c r="N58" s="31" t="e">
        <f ca="1">+IF(IFTA_Quarterly!$I76&gt;0,IFTA_Quarterly!$I76*TEST!N$5/100*N$3,0)</f>
        <v>#VALUE!</v>
      </c>
      <c r="O58" s="31" t="e">
        <f ca="1">+IF(IFTA_Quarterly!$I76&gt;0,IFTA_Quarterly!$I76*TEST!O$5/100*O$3,0)</f>
        <v>#VALUE!</v>
      </c>
      <c r="P58" s="31" t="e">
        <f ca="1">+IF(IFTA_Quarterly!$I76&gt;0,IFTA_Quarterly!$I76*TEST!P$5/100*P$3,0)</f>
        <v>#VALUE!</v>
      </c>
      <c r="Q58" s="31" t="e">
        <f ca="1">+IF(IFTA_Quarterly!$I76&gt;0,IFTA_Quarterly!$I76*TEST!Q$5/100*Q$3,0)</f>
        <v>#VALUE!</v>
      </c>
      <c r="R58" s="31" t="e">
        <f ca="1">+IF(IFTA_Quarterly!$I76&gt;0,IFTA_Quarterly!$I76*TEST!R$5/100*R$3,0)</f>
        <v>#VALUE!</v>
      </c>
      <c r="S58" s="31" t="e">
        <f ca="1">+IF(IFTA_Quarterly!$I76&gt;0,IFTA_Quarterly!$I76*TEST!S$5/100*S$3,0)</f>
        <v>#VALUE!</v>
      </c>
      <c r="T58" s="31" t="e">
        <f ca="1">+IF(IFTA_Quarterly!$I76&gt;0,IFTA_Quarterly!$I76*TEST!T$5/100*T$3,0)</f>
        <v>#VALUE!</v>
      </c>
      <c r="U58" s="31" t="e">
        <f ca="1">+IF(IFTA_Quarterly!$I76&gt;0,IFTA_Quarterly!$I76*TEST!U$5/100*U$3,0)</f>
        <v>#VALUE!</v>
      </c>
      <c r="V58" s="31" t="e">
        <f ca="1">+IF(IFTA_Quarterly!$I76&gt;0,IFTA_Quarterly!$I76*TEST!V$5/100*V$3,0)</f>
        <v>#VALUE!</v>
      </c>
      <c r="W58" s="31" t="e">
        <f ca="1">+IF(IFTA_Quarterly!$I76&gt;0,IFTA_Quarterly!$I76*TEST!W$5/100*W$3,0)</f>
        <v>#VALUE!</v>
      </c>
      <c r="X58" s="31" t="e">
        <f ca="1">+IF(IFTA_Quarterly!$I76&gt;0,IFTA_Quarterly!$I76*TEST!X$5/100*X$3,0)</f>
        <v>#VALUE!</v>
      </c>
      <c r="Y58" s="31" t="e">
        <f ca="1">+IF(IFTA_Quarterly!$I76&gt;0,IFTA_Quarterly!$I76*TEST!Y$5/100*Y$3,0)</f>
        <v>#VALUE!</v>
      </c>
      <c r="Z58" s="31" t="e">
        <f ca="1">+IF(IFTA_Quarterly!$I76&gt;0,IFTA_Quarterly!$I76*TEST!Z$5/100*Z$3,0)</f>
        <v>#VALUE!</v>
      </c>
      <c r="AA58" s="31" t="e">
        <f ca="1">+IF(IFTA_Quarterly!$I76&gt;0,IFTA_Quarterly!$I76*TEST!AA$5/100*AA$3,0)</f>
        <v>#VALUE!</v>
      </c>
      <c r="AB58" s="31" t="e">
        <f ca="1">+IF(IFTA_Quarterly!$I76&gt;0,IFTA_Quarterly!$I76*TEST!AB$5/100*AB$3,0)</f>
        <v>#VALUE!</v>
      </c>
      <c r="AC58" s="31" t="e">
        <f ca="1">+IF(IFTA_Quarterly!$I76&gt;0,IFTA_Quarterly!$I76*TEST!AC$5/100*AC$3,0)</f>
        <v>#VALUE!</v>
      </c>
      <c r="AD58" s="31" t="e">
        <f ca="1">+IF(IFTA_Quarterly!$I76&gt;0,IFTA_Quarterly!$I76*TEST!AD$5/100*AD$3,0)</f>
        <v>#VALUE!</v>
      </c>
      <c r="AE58" s="2"/>
      <c r="AF58" s="2"/>
      <c r="AG58" s="2"/>
      <c r="AH58" s="2"/>
      <c r="AI58" s="2"/>
      <c r="AJ58" s="2"/>
      <c r="AK58" s="2"/>
      <c r="AL58" s="2"/>
      <c r="AM58" s="2"/>
      <c r="AN58" s="2"/>
      <c r="AO58" s="2"/>
      <c r="AP58" s="2"/>
      <c r="AQ58" s="2"/>
      <c r="AR58" s="2"/>
      <c r="AS58" s="2"/>
      <c r="AT58" s="2"/>
      <c r="AU58" s="2"/>
      <c r="AV58" s="2"/>
      <c r="AW58" s="2"/>
      <c r="AX58" s="2"/>
      <c r="AY58" s="2"/>
      <c r="AZ58" s="2"/>
      <c r="BA58" s="2"/>
    </row>
    <row r="59" spans="1:53" x14ac:dyDescent="0.25">
      <c r="A59" s="2" t="s">
        <v>65</v>
      </c>
      <c r="B59" s="2" t="str">
        <f t="shared" ca="1" si="3"/>
        <v/>
      </c>
      <c r="C59" s="2" t="e">
        <f ca="1">+IF(IFTA_Quarterly!$I77&gt;0,IFTA_Quarterly!$I77*TEST!C$5/100*C$3,0)</f>
        <v>#VALUE!</v>
      </c>
      <c r="D59" s="31" t="e">
        <f ca="1">+IF(IFTA_Quarterly!$I77&gt;0,IFTA_Quarterly!$I77*TEST!D$5/100*D$3,0)</f>
        <v>#VALUE!</v>
      </c>
      <c r="E59" s="31" t="e">
        <f ca="1">+IF(IFTA_Quarterly!$I77&gt;0,IFTA_Quarterly!$I77*TEST!E$5/100*E$3,0)</f>
        <v>#VALUE!</v>
      </c>
      <c r="F59" s="31" t="e">
        <f ca="1">+IF(IFTA_Quarterly!$I77&gt;0,IFTA_Quarterly!$I77*TEST!F$5/100*F$3,0)</f>
        <v>#VALUE!</v>
      </c>
      <c r="G59" s="31" t="e">
        <f ca="1">+IF(IFTA_Quarterly!$I77&gt;0,IFTA_Quarterly!$I77*TEST!G$5/100*G$3,0)</f>
        <v>#VALUE!</v>
      </c>
      <c r="H59" s="31" t="e">
        <f ca="1">+IF(IFTA_Quarterly!$I77&gt;0,IFTA_Quarterly!$I77*TEST!H$5/100*H$3,0)</f>
        <v>#VALUE!</v>
      </c>
      <c r="I59" s="31" t="e">
        <f ca="1">+IF(IFTA_Quarterly!$I77&gt;0,IFTA_Quarterly!$I77*TEST!I$5/100*I$3,0)</f>
        <v>#VALUE!</v>
      </c>
      <c r="J59" s="31" t="e">
        <f ca="1">+IF(IFTA_Quarterly!$I77&gt;0,IFTA_Quarterly!$I77*TEST!J$5/100*J$3,0)</f>
        <v>#VALUE!</v>
      </c>
      <c r="K59" s="31" t="e">
        <f ca="1">+IF(IFTA_Quarterly!$I77&gt;0,IFTA_Quarterly!$I77*TEST!K$5/100*K$3,0)</f>
        <v>#VALUE!</v>
      </c>
      <c r="L59" s="31" t="e">
        <f ca="1">+IF(IFTA_Quarterly!$I77&gt;0,IFTA_Quarterly!$I77*TEST!L$5/100*L$3,0)</f>
        <v>#VALUE!</v>
      </c>
      <c r="M59" s="31" t="e">
        <f ca="1">+IF(IFTA_Quarterly!$I77&gt;0,IFTA_Quarterly!$I77*TEST!M$5/100*M$3,0)</f>
        <v>#VALUE!</v>
      </c>
      <c r="N59" s="31" t="e">
        <f ca="1">+IF(IFTA_Quarterly!$I77&gt;0,IFTA_Quarterly!$I77*TEST!N$5/100*N$3,0)</f>
        <v>#VALUE!</v>
      </c>
      <c r="O59" s="31" t="e">
        <f ca="1">+IF(IFTA_Quarterly!$I77&gt;0,IFTA_Quarterly!$I77*TEST!O$5/100*O$3,0)</f>
        <v>#VALUE!</v>
      </c>
      <c r="P59" s="31" t="e">
        <f ca="1">+IF(IFTA_Quarterly!$I77&gt;0,IFTA_Quarterly!$I77*TEST!P$5/100*P$3,0)</f>
        <v>#VALUE!</v>
      </c>
      <c r="Q59" s="31" t="e">
        <f ca="1">+IF(IFTA_Quarterly!$I77&gt;0,IFTA_Quarterly!$I77*TEST!Q$5/100*Q$3,0)</f>
        <v>#VALUE!</v>
      </c>
      <c r="R59" s="31" t="e">
        <f ca="1">+IF(IFTA_Quarterly!$I77&gt;0,IFTA_Quarterly!$I77*TEST!R$5/100*R$3,0)</f>
        <v>#VALUE!</v>
      </c>
      <c r="S59" s="31" t="e">
        <f ca="1">+IF(IFTA_Quarterly!$I77&gt;0,IFTA_Quarterly!$I77*TEST!S$5/100*S$3,0)</f>
        <v>#VALUE!</v>
      </c>
      <c r="T59" s="31" t="e">
        <f ca="1">+IF(IFTA_Quarterly!$I77&gt;0,IFTA_Quarterly!$I77*TEST!T$5/100*T$3,0)</f>
        <v>#VALUE!</v>
      </c>
      <c r="U59" s="31" t="e">
        <f ca="1">+IF(IFTA_Quarterly!$I77&gt;0,IFTA_Quarterly!$I77*TEST!U$5/100*U$3,0)</f>
        <v>#VALUE!</v>
      </c>
      <c r="V59" s="31" t="e">
        <f ca="1">+IF(IFTA_Quarterly!$I77&gt;0,IFTA_Quarterly!$I77*TEST!V$5/100*V$3,0)</f>
        <v>#VALUE!</v>
      </c>
      <c r="W59" s="31" t="e">
        <f ca="1">+IF(IFTA_Quarterly!$I77&gt;0,IFTA_Quarterly!$I77*TEST!W$5/100*W$3,0)</f>
        <v>#VALUE!</v>
      </c>
      <c r="X59" s="31" t="e">
        <f ca="1">+IF(IFTA_Quarterly!$I77&gt;0,IFTA_Quarterly!$I77*TEST!X$5/100*X$3,0)</f>
        <v>#VALUE!</v>
      </c>
      <c r="Y59" s="31" t="e">
        <f ca="1">+IF(IFTA_Quarterly!$I77&gt;0,IFTA_Quarterly!$I77*TEST!Y$5/100*Y$3,0)</f>
        <v>#VALUE!</v>
      </c>
      <c r="Z59" s="31" t="e">
        <f ca="1">+IF(IFTA_Quarterly!$I77&gt;0,IFTA_Quarterly!$I77*TEST!Z$5/100*Z$3,0)</f>
        <v>#VALUE!</v>
      </c>
      <c r="AA59" s="31" t="e">
        <f ca="1">+IF(IFTA_Quarterly!$I77&gt;0,IFTA_Quarterly!$I77*TEST!AA$5/100*AA$3,0)</f>
        <v>#VALUE!</v>
      </c>
      <c r="AB59" s="31" t="e">
        <f ca="1">+IF(IFTA_Quarterly!$I77&gt;0,IFTA_Quarterly!$I77*TEST!AB$5/100*AB$3,0)</f>
        <v>#VALUE!</v>
      </c>
      <c r="AC59" s="31" t="e">
        <f ca="1">+IF(IFTA_Quarterly!$I77&gt;0,IFTA_Quarterly!$I77*TEST!AC$5/100*AC$3,0)</f>
        <v>#VALUE!</v>
      </c>
      <c r="AD59" s="31" t="e">
        <f ca="1">+IF(IFTA_Quarterly!$I77&gt;0,IFTA_Quarterly!$I77*TEST!AD$5/100*AD$3,0)</f>
        <v>#VALUE!</v>
      </c>
      <c r="AE59" s="2"/>
      <c r="AF59" s="2"/>
      <c r="AG59" s="2"/>
      <c r="AH59" s="2"/>
      <c r="AI59" s="2"/>
      <c r="AJ59" s="2"/>
      <c r="AK59" s="2"/>
      <c r="AL59" s="2"/>
      <c r="AM59" s="2"/>
      <c r="AN59" s="2"/>
      <c r="AO59" s="2"/>
      <c r="AP59" s="2"/>
      <c r="AQ59" s="2"/>
      <c r="AR59" s="2"/>
      <c r="AS59" s="2"/>
      <c r="AT59" s="2"/>
      <c r="AU59" s="2"/>
      <c r="AV59" s="2"/>
      <c r="AW59" s="2"/>
      <c r="AX59" s="2"/>
      <c r="AY59" s="2"/>
      <c r="AZ59" s="2"/>
      <c r="BA59" s="2"/>
    </row>
    <row r="60" spans="1:53" x14ac:dyDescent="0.25">
      <c r="A60" s="2" t="s">
        <v>66</v>
      </c>
      <c r="B60" s="2" t="str">
        <f t="shared" ca="1" si="3"/>
        <v/>
      </c>
      <c r="C60" s="2" t="e">
        <f ca="1">+IF(IFTA_Quarterly!$I78&gt;0,IFTA_Quarterly!$I78*TEST!C$5/100*C$3,0)</f>
        <v>#VALUE!</v>
      </c>
      <c r="D60" s="31" t="e">
        <f ca="1">+IF(IFTA_Quarterly!$I78&gt;0,IFTA_Quarterly!$I78*TEST!D$5/100*D$3,0)</f>
        <v>#VALUE!</v>
      </c>
      <c r="E60" s="31" t="e">
        <f ca="1">+IF(IFTA_Quarterly!$I78&gt;0,IFTA_Quarterly!$I78*TEST!E$5/100*E$3,0)</f>
        <v>#VALUE!</v>
      </c>
      <c r="F60" s="31" t="e">
        <f ca="1">+IF(IFTA_Quarterly!$I78&gt;0,IFTA_Quarterly!$I78*TEST!F$5/100*F$3,0)</f>
        <v>#VALUE!</v>
      </c>
      <c r="G60" s="31" t="e">
        <f ca="1">+IF(IFTA_Quarterly!$I78&gt;0,IFTA_Quarterly!$I78*TEST!G$5/100*G$3,0)</f>
        <v>#VALUE!</v>
      </c>
      <c r="H60" s="31" t="e">
        <f ca="1">+IF(IFTA_Quarterly!$I78&gt;0,IFTA_Quarterly!$I78*TEST!H$5/100*H$3,0)</f>
        <v>#VALUE!</v>
      </c>
      <c r="I60" s="31" t="e">
        <f ca="1">+IF(IFTA_Quarterly!$I78&gt;0,IFTA_Quarterly!$I78*TEST!I$5/100*I$3,0)</f>
        <v>#VALUE!</v>
      </c>
      <c r="J60" s="31" t="e">
        <f ca="1">+IF(IFTA_Quarterly!$I78&gt;0,IFTA_Quarterly!$I78*TEST!J$5/100*J$3,0)</f>
        <v>#VALUE!</v>
      </c>
      <c r="K60" s="31" t="e">
        <f ca="1">+IF(IFTA_Quarterly!$I78&gt;0,IFTA_Quarterly!$I78*TEST!K$5/100*K$3,0)</f>
        <v>#VALUE!</v>
      </c>
      <c r="L60" s="31" t="e">
        <f ca="1">+IF(IFTA_Quarterly!$I78&gt;0,IFTA_Quarterly!$I78*TEST!L$5/100*L$3,0)</f>
        <v>#VALUE!</v>
      </c>
      <c r="M60" s="31" t="e">
        <f ca="1">+IF(IFTA_Quarterly!$I78&gt;0,IFTA_Quarterly!$I78*TEST!M$5/100*M$3,0)</f>
        <v>#VALUE!</v>
      </c>
      <c r="N60" s="31" t="e">
        <f ca="1">+IF(IFTA_Quarterly!$I78&gt;0,IFTA_Quarterly!$I78*TEST!N$5/100*N$3,0)</f>
        <v>#VALUE!</v>
      </c>
      <c r="O60" s="31" t="e">
        <f ca="1">+IF(IFTA_Quarterly!$I78&gt;0,IFTA_Quarterly!$I78*TEST!O$5/100*O$3,0)</f>
        <v>#VALUE!</v>
      </c>
      <c r="P60" s="31" t="e">
        <f ca="1">+IF(IFTA_Quarterly!$I78&gt;0,IFTA_Quarterly!$I78*TEST!P$5/100*P$3,0)</f>
        <v>#VALUE!</v>
      </c>
      <c r="Q60" s="31" t="e">
        <f ca="1">+IF(IFTA_Quarterly!$I78&gt;0,IFTA_Quarterly!$I78*TEST!Q$5/100*Q$3,0)</f>
        <v>#VALUE!</v>
      </c>
      <c r="R60" s="31" t="e">
        <f ca="1">+IF(IFTA_Quarterly!$I78&gt;0,IFTA_Quarterly!$I78*TEST!R$5/100*R$3,0)</f>
        <v>#VALUE!</v>
      </c>
      <c r="S60" s="31" t="e">
        <f ca="1">+IF(IFTA_Quarterly!$I78&gt;0,IFTA_Quarterly!$I78*TEST!S$5/100*S$3,0)</f>
        <v>#VALUE!</v>
      </c>
      <c r="T60" s="31" t="e">
        <f ca="1">+IF(IFTA_Quarterly!$I78&gt;0,IFTA_Quarterly!$I78*TEST!T$5/100*T$3,0)</f>
        <v>#VALUE!</v>
      </c>
      <c r="U60" s="31" t="e">
        <f ca="1">+IF(IFTA_Quarterly!$I78&gt;0,IFTA_Quarterly!$I78*TEST!U$5/100*U$3,0)</f>
        <v>#VALUE!</v>
      </c>
      <c r="V60" s="31" t="e">
        <f ca="1">+IF(IFTA_Quarterly!$I78&gt;0,IFTA_Quarterly!$I78*TEST!V$5/100*V$3,0)</f>
        <v>#VALUE!</v>
      </c>
      <c r="W60" s="31" t="e">
        <f ca="1">+IF(IFTA_Quarterly!$I78&gt;0,IFTA_Quarterly!$I78*TEST!W$5/100*W$3,0)</f>
        <v>#VALUE!</v>
      </c>
      <c r="X60" s="31" t="e">
        <f ca="1">+IF(IFTA_Quarterly!$I78&gt;0,IFTA_Quarterly!$I78*TEST!X$5/100*X$3,0)</f>
        <v>#VALUE!</v>
      </c>
      <c r="Y60" s="31" t="e">
        <f ca="1">+IF(IFTA_Quarterly!$I78&gt;0,IFTA_Quarterly!$I78*TEST!Y$5/100*Y$3,0)</f>
        <v>#VALUE!</v>
      </c>
      <c r="Z60" s="31" t="e">
        <f ca="1">+IF(IFTA_Quarterly!$I78&gt;0,IFTA_Quarterly!$I78*TEST!Z$5/100*Z$3,0)</f>
        <v>#VALUE!</v>
      </c>
      <c r="AA60" s="31" t="e">
        <f ca="1">+IF(IFTA_Quarterly!$I78&gt;0,IFTA_Quarterly!$I78*TEST!AA$5/100*AA$3,0)</f>
        <v>#VALUE!</v>
      </c>
      <c r="AB60" s="31" t="e">
        <f ca="1">+IF(IFTA_Quarterly!$I78&gt;0,IFTA_Quarterly!$I78*TEST!AB$5/100*AB$3,0)</f>
        <v>#VALUE!</v>
      </c>
      <c r="AC60" s="31" t="e">
        <f ca="1">+IF(IFTA_Quarterly!$I78&gt;0,IFTA_Quarterly!$I78*TEST!AC$5/100*AC$3,0)</f>
        <v>#VALUE!</v>
      </c>
      <c r="AD60" s="31" t="e">
        <f ca="1">+IF(IFTA_Quarterly!$I78&gt;0,IFTA_Quarterly!$I78*TEST!AD$5/100*AD$3,0)</f>
        <v>#VALUE!</v>
      </c>
      <c r="AE60" s="2"/>
      <c r="AF60" s="2"/>
      <c r="AG60" s="2"/>
      <c r="AH60" s="2"/>
      <c r="AI60" s="2"/>
      <c r="AJ60" s="2"/>
      <c r="AK60" s="2"/>
      <c r="AL60" s="2"/>
      <c r="AM60" s="2"/>
      <c r="AN60" s="2"/>
      <c r="AO60" s="2"/>
      <c r="AP60" s="2"/>
      <c r="AQ60" s="2"/>
      <c r="AR60" s="2"/>
      <c r="AS60" s="2"/>
      <c r="AT60" s="2"/>
      <c r="AU60" s="2"/>
      <c r="AV60" s="2"/>
      <c r="AW60" s="2"/>
      <c r="AX60" s="2"/>
      <c r="AY60" s="2"/>
      <c r="AZ60" s="2"/>
      <c r="BA60" s="2"/>
    </row>
    <row r="61" spans="1:53" x14ac:dyDescent="0.25">
      <c r="A61" s="2" t="s">
        <v>67</v>
      </c>
      <c r="B61" s="2" t="str">
        <f t="shared" ca="1" si="3"/>
        <v/>
      </c>
      <c r="C61" s="2" t="e">
        <f ca="1">+IF(IFTA_Quarterly!$I79&gt;0,IFTA_Quarterly!$I79*TEST!C$5/100*C$3,0)</f>
        <v>#VALUE!</v>
      </c>
      <c r="D61" s="31" t="e">
        <f ca="1">+IF(IFTA_Quarterly!$I79&gt;0,IFTA_Quarterly!$I79*TEST!D$5/100*D$3,0)</f>
        <v>#VALUE!</v>
      </c>
      <c r="E61" s="31" t="e">
        <f ca="1">+IF(IFTA_Quarterly!$I79&gt;0,IFTA_Quarterly!$I79*TEST!E$5/100*E$3,0)</f>
        <v>#VALUE!</v>
      </c>
      <c r="F61" s="31" t="e">
        <f ca="1">+IF(IFTA_Quarterly!$I79&gt;0,IFTA_Quarterly!$I79*TEST!F$5/100*F$3,0)</f>
        <v>#VALUE!</v>
      </c>
      <c r="G61" s="31" t="e">
        <f ca="1">+IF(IFTA_Quarterly!$I79&gt;0,IFTA_Quarterly!$I79*TEST!G$5/100*G$3,0)</f>
        <v>#VALUE!</v>
      </c>
      <c r="H61" s="31" t="e">
        <f ca="1">+IF(IFTA_Quarterly!$I79&gt;0,IFTA_Quarterly!$I79*TEST!H$5/100*H$3,0)</f>
        <v>#VALUE!</v>
      </c>
      <c r="I61" s="31" t="e">
        <f ca="1">+IF(IFTA_Quarterly!$I79&gt;0,IFTA_Quarterly!$I79*TEST!I$5/100*I$3,0)</f>
        <v>#VALUE!</v>
      </c>
      <c r="J61" s="31" t="e">
        <f ca="1">+IF(IFTA_Quarterly!$I79&gt;0,IFTA_Quarterly!$I79*TEST!J$5/100*J$3,0)</f>
        <v>#VALUE!</v>
      </c>
      <c r="K61" s="31" t="e">
        <f ca="1">+IF(IFTA_Quarterly!$I79&gt;0,IFTA_Quarterly!$I79*TEST!K$5/100*K$3,0)</f>
        <v>#VALUE!</v>
      </c>
      <c r="L61" s="31" t="e">
        <f ca="1">+IF(IFTA_Quarterly!$I79&gt;0,IFTA_Quarterly!$I79*TEST!L$5/100*L$3,0)</f>
        <v>#VALUE!</v>
      </c>
      <c r="M61" s="31" t="e">
        <f ca="1">+IF(IFTA_Quarterly!$I79&gt;0,IFTA_Quarterly!$I79*TEST!M$5/100*M$3,0)</f>
        <v>#VALUE!</v>
      </c>
      <c r="N61" s="31" t="e">
        <f ca="1">+IF(IFTA_Quarterly!$I79&gt;0,IFTA_Quarterly!$I79*TEST!N$5/100*N$3,0)</f>
        <v>#VALUE!</v>
      </c>
      <c r="O61" s="31" t="e">
        <f ca="1">+IF(IFTA_Quarterly!$I79&gt;0,IFTA_Quarterly!$I79*TEST!O$5/100*O$3,0)</f>
        <v>#VALUE!</v>
      </c>
      <c r="P61" s="31" t="e">
        <f ca="1">+IF(IFTA_Quarterly!$I79&gt;0,IFTA_Quarterly!$I79*TEST!P$5/100*P$3,0)</f>
        <v>#VALUE!</v>
      </c>
      <c r="Q61" s="31" t="e">
        <f ca="1">+IF(IFTA_Quarterly!$I79&gt;0,IFTA_Quarterly!$I79*TEST!Q$5/100*Q$3,0)</f>
        <v>#VALUE!</v>
      </c>
      <c r="R61" s="31" t="e">
        <f ca="1">+IF(IFTA_Quarterly!$I79&gt;0,IFTA_Quarterly!$I79*TEST!R$5/100*R$3,0)</f>
        <v>#VALUE!</v>
      </c>
      <c r="S61" s="31" t="e">
        <f ca="1">+IF(IFTA_Quarterly!$I79&gt;0,IFTA_Quarterly!$I79*TEST!S$5/100*S$3,0)</f>
        <v>#VALUE!</v>
      </c>
      <c r="T61" s="31" t="e">
        <f ca="1">+IF(IFTA_Quarterly!$I79&gt;0,IFTA_Quarterly!$I79*TEST!T$5/100*T$3,0)</f>
        <v>#VALUE!</v>
      </c>
      <c r="U61" s="31" t="e">
        <f ca="1">+IF(IFTA_Quarterly!$I79&gt;0,IFTA_Quarterly!$I79*TEST!U$5/100*U$3,0)</f>
        <v>#VALUE!</v>
      </c>
      <c r="V61" s="31" t="e">
        <f ca="1">+IF(IFTA_Quarterly!$I79&gt;0,IFTA_Quarterly!$I79*TEST!V$5/100*V$3,0)</f>
        <v>#VALUE!</v>
      </c>
      <c r="W61" s="31" t="e">
        <f ca="1">+IF(IFTA_Quarterly!$I79&gt;0,IFTA_Quarterly!$I79*TEST!W$5/100*W$3,0)</f>
        <v>#VALUE!</v>
      </c>
      <c r="X61" s="31" t="e">
        <f ca="1">+IF(IFTA_Quarterly!$I79&gt;0,IFTA_Quarterly!$I79*TEST!X$5/100*X$3,0)</f>
        <v>#VALUE!</v>
      </c>
      <c r="Y61" s="31" t="e">
        <f ca="1">+IF(IFTA_Quarterly!$I79&gt;0,IFTA_Quarterly!$I79*TEST!Y$5/100*Y$3,0)</f>
        <v>#VALUE!</v>
      </c>
      <c r="Z61" s="31" t="e">
        <f ca="1">+IF(IFTA_Quarterly!$I79&gt;0,IFTA_Quarterly!$I79*TEST!Z$5/100*Z$3,0)</f>
        <v>#VALUE!</v>
      </c>
      <c r="AA61" s="31" t="e">
        <f ca="1">+IF(IFTA_Quarterly!$I79&gt;0,IFTA_Quarterly!$I79*TEST!AA$5/100*AA$3,0)</f>
        <v>#VALUE!</v>
      </c>
      <c r="AB61" s="31" t="e">
        <f ca="1">+IF(IFTA_Quarterly!$I79&gt;0,IFTA_Quarterly!$I79*TEST!AB$5/100*AB$3,0)</f>
        <v>#VALUE!</v>
      </c>
      <c r="AC61" s="31" t="e">
        <f ca="1">+IF(IFTA_Quarterly!$I79&gt;0,IFTA_Quarterly!$I79*TEST!AC$5/100*AC$3,0)</f>
        <v>#VALUE!</v>
      </c>
      <c r="AD61" s="31" t="e">
        <f ca="1">+IF(IFTA_Quarterly!$I79&gt;0,IFTA_Quarterly!$I79*TEST!AD$5/100*AD$3,0)</f>
        <v>#VALUE!</v>
      </c>
      <c r="AE61" s="2"/>
      <c r="AF61" s="2"/>
      <c r="AG61" s="2"/>
      <c r="AH61" s="2"/>
      <c r="AI61" s="2"/>
      <c r="AJ61" s="2"/>
      <c r="AK61" s="2"/>
      <c r="AL61" s="2"/>
      <c r="AM61" s="2"/>
      <c r="AN61" s="2"/>
      <c r="AO61" s="2"/>
      <c r="AP61" s="2"/>
      <c r="AQ61" s="2"/>
      <c r="AR61" s="2"/>
      <c r="AS61" s="2"/>
      <c r="AT61" s="2"/>
      <c r="AU61" s="2"/>
      <c r="AV61" s="2"/>
      <c r="AW61" s="2"/>
      <c r="AX61" s="2"/>
      <c r="AY61" s="2"/>
      <c r="AZ61" s="2"/>
      <c r="BA61" s="2"/>
    </row>
    <row r="62" spans="1:53" x14ac:dyDescent="0.25">
      <c r="A62" s="2" t="s">
        <v>68</v>
      </c>
      <c r="B62" s="2" t="str">
        <f t="shared" ca="1" si="3"/>
        <v/>
      </c>
      <c r="C62" s="2" t="e">
        <f ca="1">+IF(IFTA_Quarterly!$I80&gt;0,IFTA_Quarterly!$I80*TEST!C$5/100*C$3,0)</f>
        <v>#VALUE!</v>
      </c>
      <c r="D62" s="31" t="e">
        <f ca="1">+IF(IFTA_Quarterly!$I80&gt;0,IFTA_Quarterly!$I80*TEST!D$5/100*D$3,0)</f>
        <v>#VALUE!</v>
      </c>
      <c r="E62" s="31" t="e">
        <f ca="1">+IF(IFTA_Quarterly!$I80&gt;0,IFTA_Quarterly!$I80*TEST!E$5/100*E$3,0)</f>
        <v>#VALUE!</v>
      </c>
      <c r="F62" s="31" t="e">
        <f ca="1">+IF(IFTA_Quarterly!$I80&gt;0,IFTA_Quarterly!$I80*TEST!F$5/100*F$3,0)</f>
        <v>#VALUE!</v>
      </c>
      <c r="G62" s="31" t="e">
        <f ca="1">+IF(IFTA_Quarterly!$I80&gt;0,IFTA_Quarterly!$I80*TEST!G$5/100*G$3,0)</f>
        <v>#VALUE!</v>
      </c>
      <c r="H62" s="31" t="e">
        <f ca="1">+IF(IFTA_Quarterly!$I80&gt;0,IFTA_Quarterly!$I80*TEST!H$5/100*H$3,0)</f>
        <v>#VALUE!</v>
      </c>
      <c r="I62" s="31" t="e">
        <f ca="1">+IF(IFTA_Quarterly!$I80&gt;0,IFTA_Quarterly!$I80*TEST!I$5/100*I$3,0)</f>
        <v>#VALUE!</v>
      </c>
      <c r="J62" s="31" t="e">
        <f ca="1">+IF(IFTA_Quarterly!$I80&gt;0,IFTA_Quarterly!$I80*TEST!J$5/100*J$3,0)</f>
        <v>#VALUE!</v>
      </c>
      <c r="K62" s="31" t="e">
        <f ca="1">+IF(IFTA_Quarterly!$I80&gt;0,IFTA_Quarterly!$I80*TEST!K$5/100*K$3,0)</f>
        <v>#VALUE!</v>
      </c>
      <c r="L62" s="31" t="e">
        <f ca="1">+IF(IFTA_Quarterly!$I80&gt;0,IFTA_Quarterly!$I80*TEST!L$5/100*L$3,0)</f>
        <v>#VALUE!</v>
      </c>
      <c r="M62" s="31" t="e">
        <f ca="1">+IF(IFTA_Quarterly!$I80&gt;0,IFTA_Quarterly!$I80*TEST!M$5/100*M$3,0)</f>
        <v>#VALUE!</v>
      </c>
      <c r="N62" s="31" t="e">
        <f ca="1">+IF(IFTA_Quarterly!$I80&gt;0,IFTA_Quarterly!$I80*TEST!N$5/100*N$3,0)</f>
        <v>#VALUE!</v>
      </c>
      <c r="O62" s="31" t="e">
        <f ca="1">+IF(IFTA_Quarterly!$I80&gt;0,IFTA_Quarterly!$I80*TEST!O$5/100*O$3,0)</f>
        <v>#VALUE!</v>
      </c>
      <c r="P62" s="31" t="e">
        <f ca="1">+IF(IFTA_Quarterly!$I80&gt;0,IFTA_Quarterly!$I80*TEST!P$5/100*P$3,0)</f>
        <v>#VALUE!</v>
      </c>
      <c r="Q62" s="31" t="e">
        <f ca="1">+IF(IFTA_Quarterly!$I80&gt;0,IFTA_Quarterly!$I80*TEST!Q$5/100*Q$3,0)</f>
        <v>#VALUE!</v>
      </c>
      <c r="R62" s="31" t="e">
        <f ca="1">+IF(IFTA_Quarterly!$I80&gt;0,IFTA_Quarterly!$I80*TEST!R$5/100*R$3,0)</f>
        <v>#VALUE!</v>
      </c>
      <c r="S62" s="31" t="e">
        <f ca="1">+IF(IFTA_Quarterly!$I80&gt;0,IFTA_Quarterly!$I80*TEST!S$5/100*S$3,0)</f>
        <v>#VALUE!</v>
      </c>
      <c r="T62" s="31" t="e">
        <f ca="1">+IF(IFTA_Quarterly!$I80&gt;0,IFTA_Quarterly!$I80*TEST!T$5/100*T$3,0)</f>
        <v>#VALUE!</v>
      </c>
      <c r="U62" s="31" t="e">
        <f ca="1">+IF(IFTA_Quarterly!$I80&gt;0,IFTA_Quarterly!$I80*TEST!U$5/100*U$3,0)</f>
        <v>#VALUE!</v>
      </c>
      <c r="V62" s="31" t="e">
        <f ca="1">+IF(IFTA_Quarterly!$I80&gt;0,IFTA_Quarterly!$I80*TEST!V$5/100*V$3,0)</f>
        <v>#VALUE!</v>
      </c>
      <c r="W62" s="31" t="e">
        <f ca="1">+IF(IFTA_Quarterly!$I80&gt;0,IFTA_Quarterly!$I80*TEST!W$5/100*W$3,0)</f>
        <v>#VALUE!</v>
      </c>
      <c r="X62" s="31" t="e">
        <f ca="1">+IF(IFTA_Quarterly!$I80&gt;0,IFTA_Quarterly!$I80*TEST!X$5/100*X$3,0)</f>
        <v>#VALUE!</v>
      </c>
      <c r="Y62" s="31" t="e">
        <f ca="1">+IF(IFTA_Quarterly!$I80&gt;0,IFTA_Quarterly!$I80*TEST!Y$5/100*Y$3,0)</f>
        <v>#VALUE!</v>
      </c>
      <c r="Z62" s="31" t="e">
        <f ca="1">+IF(IFTA_Quarterly!$I80&gt;0,IFTA_Quarterly!$I80*TEST!Z$5/100*Z$3,0)</f>
        <v>#VALUE!</v>
      </c>
      <c r="AA62" s="31" t="e">
        <f ca="1">+IF(IFTA_Quarterly!$I80&gt;0,IFTA_Quarterly!$I80*TEST!AA$5/100*AA$3,0)</f>
        <v>#VALUE!</v>
      </c>
      <c r="AB62" s="31" t="e">
        <f ca="1">+IF(IFTA_Quarterly!$I80&gt;0,IFTA_Quarterly!$I80*TEST!AB$5/100*AB$3,0)</f>
        <v>#VALUE!</v>
      </c>
      <c r="AC62" s="31" t="e">
        <f ca="1">+IF(IFTA_Quarterly!$I80&gt;0,IFTA_Quarterly!$I80*TEST!AC$5/100*AC$3,0)</f>
        <v>#VALUE!</v>
      </c>
      <c r="AD62" s="31" t="e">
        <f ca="1">+IF(IFTA_Quarterly!$I80&gt;0,IFTA_Quarterly!$I80*TEST!AD$5/100*AD$3,0)</f>
        <v>#VALUE!</v>
      </c>
      <c r="AE62" s="2"/>
      <c r="AF62" s="2"/>
      <c r="AG62" s="2"/>
      <c r="AH62" s="2"/>
      <c r="AI62" s="2"/>
      <c r="AJ62" s="2"/>
      <c r="AK62" s="2"/>
      <c r="AL62" s="2"/>
      <c r="AM62" s="2"/>
      <c r="AN62" s="2"/>
      <c r="AO62" s="2"/>
      <c r="AP62" s="2"/>
      <c r="AQ62" s="2"/>
      <c r="AR62" s="2"/>
      <c r="AS62" s="2"/>
      <c r="AT62" s="2"/>
      <c r="AU62" s="2"/>
      <c r="AV62" s="2"/>
      <c r="AW62" s="2"/>
      <c r="AX62" s="2"/>
      <c r="AY62" s="2"/>
      <c r="AZ62" s="2"/>
      <c r="BA62" s="2"/>
    </row>
    <row r="63" spans="1:53" x14ac:dyDescent="0.25">
      <c r="A63" s="2" t="s">
        <v>69</v>
      </c>
      <c r="B63" s="2" t="str">
        <f t="shared" ca="1" si="3"/>
        <v/>
      </c>
      <c r="C63" s="2" t="e">
        <f ca="1">+IF(IFTA_Quarterly!$I81&gt;0,IFTA_Quarterly!$I81*TEST!C$5/100*C$3,0)</f>
        <v>#VALUE!</v>
      </c>
      <c r="D63" s="31" t="e">
        <f ca="1">+IF(IFTA_Quarterly!$I81&gt;0,IFTA_Quarterly!$I81*TEST!D$5/100*D$3,0)</f>
        <v>#VALUE!</v>
      </c>
      <c r="E63" s="31" t="e">
        <f ca="1">+IF(IFTA_Quarterly!$I81&gt;0,IFTA_Quarterly!$I81*TEST!E$5/100*E$3,0)</f>
        <v>#VALUE!</v>
      </c>
      <c r="F63" s="31" t="e">
        <f ca="1">+IF(IFTA_Quarterly!$I81&gt;0,IFTA_Quarterly!$I81*TEST!F$5/100*F$3,0)</f>
        <v>#VALUE!</v>
      </c>
      <c r="G63" s="31" t="e">
        <f ca="1">+IF(IFTA_Quarterly!$I81&gt;0,IFTA_Quarterly!$I81*TEST!G$5/100*G$3,0)</f>
        <v>#VALUE!</v>
      </c>
      <c r="H63" s="31" t="e">
        <f ca="1">+IF(IFTA_Quarterly!$I81&gt;0,IFTA_Quarterly!$I81*TEST!H$5/100*H$3,0)</f>
        <v>#VALUE!</v>
      </c>
      <c r="I63" s="31" t="e">
        <f ca="1">+IF(IFTA_Quarterly!$I81&gt;0,IFTA_Quarterly!$I81*TEST!I$5/100*I$3,0)</f>
        <v>#VALUE!</v>
      </c>
      <c r="J63" s="31" t="e">
        <f ca="1">+IF(IFTA_Quarterly!$I81&gt;0,IFTA_Quarterly!$I81*TEST!J$5/100*J$3,0)</f>
        <v>#VALUE!</v>
      </c>
      <c r="K63" s="31" t="e">
        <f ca="1">+IF(IFTA_Quarterly!$I81&gt;0,IFTA_Quarterly!$I81*TEST!K$5/100*K$3,0)</f>
        <v>#VALUE!</v>
      </c>
      <c r="L63" s="31" t="e">
        <f ca="1">+IF(IFTA_Quarterly!$I81&gt;0,IFTA_Quarterly!$I81*TEST!L$5/100*L$3,0)</f>
        <v>#VALUE!</v>
      </c>
      <c r="M63" s="31" t="e">
        <f ca="1">+IF(IFTA_Quarterly!$I81&gt;0,IFTA_Quarterly!$I81*TEST!M$5/100*M$3,0)</f>
        <v>#VALUE!</v>
      </c>
      <c r="N63" s="31" t="e">
        <f ca="1">+IF(IFTA_Quarterly!$I81&gt;0,IFTA_Quarterly!$I81*TEST!N$5/100*N$3,0)</f>
        <v>#VALUE!</v>
      </c>
      <c r="O63" s="31" t="e">
        <f ca="1">+IF(IFTA_Quarterly!$I81&gt;0,IFTA_Quarterly!$I81*TEST!O$5/100*O$3,0)</f>
        <v>#VALUE!</v>
      </c>
      <c r="P63" s="31" t="e">
        <f ca="1">+IF(IFTA_Quarterly!$I81&gt;0,IFTA_Quarterly!$I81*TEST!P$5/100*P$3,0)</f>
        <v>#VALUE!</v>
      </c>
      <c r="Q63" s="31" t="e">
        <f ca="1">+IF(IFTA_Quarterly!$I81&gt;0,IFTA_Quarterly!$I81*TEST!Q$5/100*Q$3,0)</f>
        <v>#VALUE!</v>
      </c>
      <c r="R63" s="31" t="e">
        <f ca="1">+IF(IFTA_Quarterly!$I81&gt;0,IFTA_Quarterly!$I81*TEST!R$5/100*R$3,0)</f>
        <v>#VALUE!</v>
      </c>
      <c r="S63" s="31" t="e">
        <f ca="1">+IF(IFTA_Quarterly!$I81&gt;0,IFTA_Quarterly!$I81*TEST!S$5/100*S$3,0)</f>
        <v>#VALUE!</v>
      </c>
      <c r="T63" s="31" t="e">
        <f ca="1">+IF(IFTA_Quarterly!$I81&gt;0,IFTA_Quarterly!$I81*TEST!T$5/100*T$3,0)</f>
        <v>#VALUE!</v>
      </c>
      <c r="U63" s="31" t="e">
        <f ca="1">+IF(IFTA_Quarterly!$I81&gt;0,IFTA_Quarterly!$I81*TEST!U$5/100*U$3,0)</f>
        <v>#VALUE!</v>
      </c>
      <c r="V63" s="31" t="e">
        <f ca="1">+IF(IFTA_Quarterly!$I81&gt;0,IFTA_Quarterly!$I81*TEST!V$5/100*V$3,0)</f>
        <v>#VALUE!</v>
      </c>
      <c r="W63" s="31" t="e">
        <f ca="1">+IF(IFTA_Quarterly!$I81&gt;0,IFTA_Quarterly!$I81*TEST!W$5/100*W$3,0)</f>
        <v>#VALUE!</v>
      </c>
      <c r="X63" s="31" t="e">
        <f ca="1">+IF(IFTA_Quarterly!$I81&gt;0,IFTA_Quarterly!$I81*TEST!X$5/100*X$3,0)</f>
        <v>#VALUE!</v>
      </c>
      <c r="Y63" s="31" t="e">
        <f ca="1">+IF(IFTA_Quarterly!$I81&gt;0,IFTA_Quarterly!$I81*TEST!Y$5/100*Y$3,0)</f>
        <v>#VALUE!</v>
      </c>
      <c r="Z63" s="31" t="e">
        <f ca="1">+IF(IFTA_Quarterly!$I81&gt;0,IFTA_Quarterly!$I81*TEST!Z$5/100*Z$3,0)</f>
        <v>#VALUE!</v>
      </c>
      <c r="AA63" s="31" t="e">
        <f ca="1">+IF(IFTA_Quarterly!$I81&gt;0,IFTA_Quarterly!$I81*TEST!AA$5/100*AA$3,0)</f>
        <v>#VALUE!</v>
      </c>
      <c r="AB63" s="31" t="e">
        <f ca="1">+IF(IFTA_Quarterly!$I81&gt;0,IFTA_Quarterly!$I81*TEST!AB$5/100*AB$3,0)</f>
        <v>#VALUE!</v>
      </c>
      <c r="AC63" s="31" t="e">
        <f ca="1">+IF(IFTA_Quarterly!$I81&gt;0,IFTA_Quarterly!$I81*TEST!AC$5/100*AC$3,0)</f>
        <v>#VALUE!</v>
      </c>
      <c r="AD63" s="31" t="e">
        <f ca="1">+IF(IFTA_Quarterly!$I81&gt;0,IFTA_Quarterly!$I81*TEST!AD$5/100*AD$3,0)</f>
        <v>#VALUE!</v>
      </c>
      <c r="AE63" s="2"/>
      <c r="AF63" s="2"/>
      <c r="AG63" s="2"/>
      <c r="AH63" s="2"/>
      <c r="AI63" s="2"/>
      <c r="AJ63" s="2"/>
      <c r="AK63" s="2"/>
      <c r="AL63" s="2"/>
      <c r="AM63" s="2"/>
      <c r="AN63" s="2"/>
      <c r="AO63" s="2"/>
      <c r="AP63" s="2"/>
      <c r="AQ63" s="2"/>
      <c r="AR63" s="2"/>
      <c r="AS63" s="2"/>
      <c r="AT63" s="2"/>
      <c r="AU63" s="2"/>
      <c r="AV63" s="2"/>
      <c r="AW63" s="2"/>
      <c r="AX63" s="2"/>
      <c r="AY63" s="2"/>
      <c r="AZ63" s="2"/>
      <c r="BA63" s="2"/>
    </row>
    <row r="64" spans="1:53" x14ac:dyDescent="0.25">
      <c r="A64" s="2" t="s">
        <v>70</v>
      </c>
      <c r="B64" s="2" t="str">
        <f t="shared" ca="1" si="3"/>
        <v/>
      </c>
      <c r="C64" s="2" t="e">
        <f ca="1">+IF(IFTA_Quarterly!$I82&gt;0,IFTA_Quarterly!$I82*TEST!C$5/100*C$3,0)</f>
        <v>#VALUE!</v>
      </c>
      <c r="D64" s="31" t="e">
        <f ca="1">+IF(IFTA_Quarterly!$I82&gt;0,IFTA_Quarterly!$I82*TEST!D$5/100*D$3,0)</f>
        <v>#VALUE!</v>
      </c>
      <c r="E64" s="31" t="e">
        <f ca="1">+IF(IFTA_Quarterly!$I82&gt;0,IFTA_Quarterly!$I82*TEST!E$5/100*E$3,0)</f>
        <v>#VALUE!</v>
      </c>
      <c r="F64" s="31" t="e">
        <f ca="1">+IF(IFTA_Quarterly!$I82&gt;0,IFTA_Quarterly!$I82*TEST!F$5/100*F$3,0)</f>
        <v>#VALUE!</v>
      </c>
      <c r="G64" s="31" t="e">
        <f ca="1">+IF(IFTA_Quarterly!$I82&gt;0,IFTA_Quarterly!$I82*TEST!G$5/100*G$3,0)</f>
        <v>#VALUE!</v>
      </c>
      <c r="H64" s="31" t="e">
        <f ca="1">+IF(IFTA_Quarterly!$I82&gt;0,IFTA_Quarterly!$I82*TEST!H$5/100*H$3,0)</f>
        <v>#VALUE!</v>
      </c>
      <c r="I64" s="31" t="e">
        <f ca="1">+IF(IFTA_Quarterly!$I82&gt;0,IFTA_Quarterly!$I82*TEST!I$5/100*I$3,0)</f>
        <v>#VALUE!</v>
      </c>
      <c r="J64" s="31" t="e">
        <f ca="1">+IF(IFTA_Quarterly!$I82&gt;0,IFTA_Quarterly!$I82*TEST!J$5/100*J$3,0)</f>
        <v>#VALUE!</v>
      </c>
      <c r="K64" s="31" t="e">
        <f ca="1">+IF(IFTA_Quarterly!$I82&gt;0,IFTA_Quarterly!$I82*TEST!K$5/100*K$3,0)</f>
        <v>#VALUE!</v>
      </c>
      <c r="L64" s="31" t="e">
        <f ca="1">+IF(IFTA_Quarterly!$I82&gt;0,IFTA_Quarterly!$I82*TEST!L$5/100*L$3,0)</f>
        <v>#VALUE!</v>
      </c>
      <c r="M64" s="31" t="e">
        <f ca="1">+IF(IFTA_Quarterly!$I82&gt;0,IFTA_Quarterly!$I82*TEST!M$5/100*M$3,0)</f>
        <v>#VALUE!</v>
      </c>
      <c r="N64" s="31" t="e">
        <f ca="1">+IF(IFTA_Quarterly!$I82&gt;0,IFTA_Quarterly!$I82*TEST!N$5/100*N$3,0)</f>
        <v>#VALUE!</v>
      </c>
      <c r="O64" s="31" t="e">
        <f ca="1">+IF(IFTA_Quarterly!$I82&gt;0,IFTA_Quarterly!$I82*TEST!O$5/100*O$3,0)</f>
        <v>#VALUE!</v>
      </c>
      <c r="P64" s="31" t="e">
        <f ca="1">+IF(IFTA_Quarterly!$I82&gt;0,IFTA_Quarterly!$I82*TEST!P$5/100*P$3,0)</f>
        <v>#VALUE!</v>
      </c>
      <c r="Q64" s="31" t="e">
        <f ca="1">+IF(IFTA_Quarterly!$I82&gt;0,IFTA_Quarterly!$I82*TEST!Q$5/100*Q$3,0)</f>
        <v>#VALUE!</v>
      </c>
      <c r="R64" s="31" t="e">
        <f ca="1">+IF(IFTA_Quarterly!$I82&gt;0,IFTA_Quarterly!$I82*TEST!R$5/100*R$3,0)</f>
        <v>#VALUE!</v>
      </c>
      <c r="S64" s="31" t="e">
        <f ca="1">+IF(IFTA_Quarterly!$I82&gt;0,IFTA_Quarterly!$I82*TEST!S$5/100*S$3,0)</f>
        <v>#VALUE!</v>
      </c>
      <c r="T64" s="31" t="e">
        <f ca="1">+IF(IFTA_Quarterly!$I82&gt;0,IFTA_Quarterly!$I82*TEST!T$5/100*T$3,0)</f>
        <v>#VALUE!</v>
      </c>
      <c r="U64" s="31" t="e">
        <f ca="1">+IF(IFTA_Quarterly!$I82&gt;0,IFTA_Quarterly!$I82*TEST!U$5/100*U$3,0)</f>
        <v>#VALUE!</v>
      </c>
      <c r="V64" s="31" t="e">
        <f ca="1">+IF(IFTA_Quarterly!$I82&gt;0,IFTA_Quarterly!$I82*TEST!V$5/100*V$3,0)</f>
        <v>#VALUE!</v>
      </c>
      <c r="W64" s="31" t="e">
        <f ca="1">+IF(IFTA_Quarterly!$I82&gt;0,IFTA_Quarterly!$I82*TEST!W$5/100*W$3,0)</f>
        <v>#VALUE!</v>
      </c>
      <c r="X64" s="31" t="e">
        <f ca="1">+IF(IFTA_Quarterly!$I82&gt;0,IFTA_Quarterly!$I82*TEST!X$5/100*X$3,0)</f>
        <v>#VALUE!</v>
      </c>
      <c r="Y64" s="31" t="e">
        <f ca="1">+IF(IFTA_Quarterly!$I82&gt;0,IFTA_Quarterly!$I82*TEST!Y$5/100*Y$3,0)</f>
        <v>#VALUE!</v>
      </c>
      <c r="Z64" s="31" t="e">
        <f ca="1">+IF(IFTA_Quarterly!$I82&gt;0,IFTA_Quarterly!$I82*TEST!Z$5/100*Z$3,0)</f>
        <v>#VALUE!</v>
      </c>
      <c r="AA64" s="31" t="e">
        <f ca="1">+IF(IFTA_Quarterly!$I82&gt;0,IFTA_Quarterly!$I82*TEST!AA$5/100*AA$3,0)</f>
        <v>#VALUE!</v>
      </c>
      <c r="AB64" s="31" t="e">
        <f ca="1">+IF(IFTA_Quarterly!$I82&gt;0,IFTA_Quarterly!$I82*TEST!AB$5/100*AB$3,0)</f>
        <v>#VALUE!</v>
      </c>
      <c r="AC64" s="31" t="e">
        <f ca="1">+IF(IFTA_Quarterly!$I82&gt;0,IFTA_Quarterly!$I82*TEST!AC$5/100*AC$3,0)</f>
        <v>#VALUE!</v>
      </c>
      <c r="AD64" s="31" t="e">
        <f ca="1">+IF(IFTA_Quarterly!$I82&gt;0,IFTA_Quarterly!$I82*TEST!AD$5/100*AD$3,0)</f>
        <v>#VALUE!</v>
      </c>
      <c r="AE64" s="2"/>
      <c r="AF64" s="2"/>
      <c r="AG64" s="2"/>
      <c r="AH64" s="2"/>
      <c r="AI64" s="2"/>
      <c r="AJ64" s="2"/>
      <c r="AK64" s="2"/>
      <c r="AL64" s="2"/>
      <c r="AM64" s="2"/>
      <c r="AN64" s="2"/>
      <c r="AO64" s="2"/>
      <c r="AP64" s="2"/>
      <c r="AQ64" s="2"/>
      <c r="AR64" s="2"/>
      <c r="AS64" s="2"/>
      <c r="AT64" s="2"/>
      <c r="AU64" s="2"/>
      <c r="AV64" s="2"/>
      <c r="AW64" s="2"/>
      <c r="AX64" s="2"/>
      <c r="AY64" s="2"/>
      <c r="AZ64" s="2"/>
      <c r="BA64" s="2"/>
    </row>
    <row r="65" spans="1:53" x14ac:dyDescent="0.25">
      <c r="A65" s="2" t="s">
        <v>71</v>
      </c>
      <c r="B65" s="2" t="str">
        <f t="shared" ca="1" si="3"/>
        <v/>
      </c>
      <c r="C65" s="2" t="e">
        <f ca="1">+IF(IFTA_Quarterly!$I83&gt;0,IFTA_Quarterly!$I83*TEST!C$5/100*C$3,0)</f>
        <v>#VALUE!</v>
      </c>
      <c r="D65" s="31" t="e">
        <f ca="1">+IF(IFTA_Quarterly!$I83&gt;0,IFTA_Quarterly!$I83*TEST!D$5/100*D$3,0)</f>
        <v>#VALUE!</v>
      </c>
      <c r="E65" s="31" t="e">
        <f ca="1">+IF(IFTA_Quarterly!$I83&gt;0,IFTA_Quarterly!$I83*TEST!E$5/100*E$3,0)</f>
        <v>#VALUE!</v>
      </c>
      <c r="F65" s="31" t="e">
        <f ca="1">+IF(IFTA_Quarterly!$I83&gt;0,IFTA_Quarterly!$I83*TEST!F$5/100*F$3,0)</f>
        <v>#VALUE!</v>
      </c>
      <c r="G65" s="31" t="e">
        <f ca="1">+IF(IFTA_Quarterly!$I83&gt;0,IFTA_Quarterly!$I83*TEST!G$5/100*G$3,0)</f>
        <v>#VALUE!</v>
      </c>
      <c r="H65" s="31" t="e">
        <f ca="1">+IF(IFTA_Quarterly!$I83&gt;0,IFTA_Quarterly!$I83*TEST!H$5/100*H$3,0)</f>
        <v>#VALUE!</v>
      </c>
      <c r="I65" s="31" t="e">
        <f ca="1">+IF(IFTA_Quarterly!$I83&gt;0,IFTA_Quarterly!$I83*TEST!I$5/100*I$3,0)</f>
        <v>#VALUE!</v>
      </c>
      <c r="J65" s="31" t="e">
        <f ca="1">+IF(IFTA_Quarterly!$I83&gt;0,IFTA_Quarterly!$I83*TEST!J$5/100*J$3,0)</f>
        <v>#VALUE!</v>
      </c>
      <c r="K65" s="31" t="e">
        <f ca="1">+IF(IFTA_Quarterly!$I83&gt;0,IFTA_Quarterly!$I83*TEST!K$5/100*K$3,0)</f>
        <v>#VALUE!</v>
      </c>
      <c r="L65" s="31" t="e">
        <f ca="1">+IF(IFTA_Quarterly!$I83&gt;0,IFTA_Quarterly!$I83*TEST!L$5/100*L$3,0)</f>
        <v>#VALUE!</v>
      </c>
      <c r="M65" s="31" t="e">
        <f ca="1">+IF(IFTA_Quarterly!$I83&gt;0,IFTA_Quarterly!$I83*TEST!M$5/100*M$3,0)</f>
        <v>#VALUE!</v>
      </c>
      <c r="N65" s="31" t="e">
        <f ca="1">+IF(IFTA_Quarterly!$I83&gt;0,IFTA_Quarterly!$I83*TEST!N$5/100*N$3,0)</f>
        <v>#VALUE!</v>
      </c>
      <c r="O65" s="31" t="e">
        <f ca="1">+IF(IFTA_Quarterly!$I83&gt;0,IFTA_Quarterly!$I83*TEST!O$5/100*O$3,0)</f>
        <v>#VALUE!</v>
      </c>
      <c r="P65" s="31" t="e">
        <f ca="1">+IF(IFTA_Quarterly!$I83&gt;0,IFTA_Quarterly!$I83*TEST!P$5/100*P$3,0)</f>
        <v>#VALUE!</v>
      </c>
      <c r="Q65" s="31" t="e">
        <f ca="1">+IF(IFTA_Quarterly!$I83&gt;0,IFTA_Quarterly!$I83*TEST!Q$5/100*Q$3,0)</f>
        <v>#VALUE!</v>
      </c>
      <c r="R65" s="31" t="e">
        <f ca="1">+IF(IFTA_Quarterly!$I83&gt;0,IFTA_Quarterly!$I83*TEST!R$5/100*R$3,0)</f>
        <v>#VALUE!</v>
      </c>
      <c r="S65" s="31" t="e">
        <f ca="1">+IF(IFTA_Quarterly!$I83&gt;0,IFTA_Quarterly!$I83*TEST!S$5/100*S$3,0)</f>
        <v>#VALUE!</v>
      </c>
      <c r="T65" s="31" t="e">
        <f ca="1">+IF(IFTA_Quarterly!$I83&gt;0,IFTA_Quarterly!$I83*TEST!T$5/100*T$3,0)</f>
        <v>#VALUE!</v>
      </c>
      <c r="U65" s="31" t="e">
        <f ca="1">+IF(IFTA_Quarterly!$I83&gt;0,IFTA_Quarterly!$I83*TEST!U$5/100*U$3,0)</f>
        <v>#VALUE!</v>
      </c>
      <c r="V65" s="31" t="e">
        <f ca="1">+IF(IFTA_Quarterly!$I83&gt;0,IFTA_Quarterly!$I83*TEST!V$5/100*V$3,0)</f>
        <v>#VALUE!</v>
      </c>
      <c r="W65" s="31" t="e">
        <f ca="1">+IF(IFTA_Quarterly!$I83&gt;0,IFTA_Quarterly!$I83*TEST!W$5/100*W$3,0)</f>
        <v>#VALUE!</v>
      </c>
      <c r="X65" s="31" t="e">
        <f ca="1">+IF(IFTA_Quarterly!$I83&gt;0,IFTA_Quarterly!$I83*TEST!X$5/100*X$3,0)</f>
        <v>#VALUE!</v>
      </c>
      <c r="Y65" s="31" t="e">
        <f ca="1">+IF(IFTA_Quarterly!$I83&gt;0,IFTA_Quarterly!$I83*TEST!Y$5/100*Y$3,0)</f>
        <v>#VALUE!</v>
      </c>
      <c r="Z65" s="31" t="e">
        <f ca="1">+IF(IFTA_Quarterly!$I83&gt;0,IFTA_Quarterly!$I83*TEST!Z$5/100*Z$3,0)</f>
        <v>#VALUE!</v>
      </c>
      <c r="AA65" s="31" t="e">
        <f ca="1">+IF(IFTA_Quarterly!$I83&gt;0,IFTA_Quarterly!$I83*TEST!AA$5/100*AA$3,0)</f>
        <v>#VALUE!</v>
      </c>
      <c r="AB65" s="31" t="e">
        <f ca="1">+IF(IFTA_Quarterly!$I83&gt;0,IFTA_Quarterly!$I83*TEST!AB$5/100*AB$3,0)</f>
        <v>#VALUE!</v>
      </c>
      <c r="AC65" s="31" t="e">
        <f ca="1">+IF(IFTA_Quarterly!$I83&gt;0,IFTA_Quarterly!$I83*TEST!AC$5/100*AC$3,0)</f>
        <v>#VALUE!</v>
      </c>
      <c r="AD65" s="31" t="e">
        <f ca="1">+IF(IFTA_Quarterly!$I83&gt;0,IFTA_Quarterly!$I83*TEST!AD$5/100*AD$3,0)</f>
        <v>#VALUE!</v>
      </c>
      <c r="AE65" s="2"/>
      <c r="AF65" s="2"/>
      <c r="AG65" s="2"/>
      <c r="AH65" s="2"/>
      <c r="AI65" s="2"/>
      <c r="AJ65" s="2"/>
      <c r="AK65" s="2"/>
      <c r="AL65" s="2"/>
      <c r="AM65" s="2"/>
      <c r="AN65" s="2"/>
      <c r="AO65" s="2"/>
      <c r="AP65" s="2"/>
      <c r="AQ65" s="2"/>
      <c r="AR65" s="2"/>
      <c r="AS65" s="2"/>
      <c r="AT65" s="2"/>
      <c r="AU65" s="2"/>
      <c r="AV65" s="2"/>
      <c r="AW65" s="2"/>
      <c r="AX65" s="2"/>
      <c r="AY65" s="2"/>
      <c r="AZ65" s="2"/>
      <c r="BA65" s="2"/>
    </row>
    <row r="66" spans="1:53" x14ac:dyDescent="0.25">
      <c r="A66" s="2" t="s">
        <v>72</v>
      </c>
      <c r="B66" s="2" t="str">
        <f t="shared" ca="1" si="3"/>
        <v/>
      </c>
      <c r="C66" s="2" t="e">
        <f ca="1">+IF(IFTA_Quarterly!$I84&gt;0,IFTA_Quarterly!$I84*TEST!C$5/100*C$3,0)</f>
        <v>#VALUE!</v>
      </c>
      <c r="D66" s="31" t="e">
        <f ca="1">+IF(IFTA_Quarterly!$I84&gt;0,IFTA_Quarterly!$I84*TEST!D$5/100*D$3,0)</f>
        <v>#VALUE!</v>
      </c>
      <c r="E66" s="31" t="e">
        <f ca="1">+IF(IFTA_Quarterly!$I84&gt;0,IFTA_Quarterly!$I84*TEST!E$5/100*E$3,0)</f>
        <v>#VALUE!</v>
      </c>
      <c r="F66" s="31" t="e">
        <f ca="1">+IF(IFTA_Quarterly!$I84&gt;0,IFTA_Quarterly!$I84*TEST!F$5/100*F$3,0)</f>
        <v>#VALUE!</v>
      </c>
      <c r="G66" s="31" t="e">
        <f ca="1">+IF(IFTA_Quarterly!$I84&gt;0,IFTA_Quarterly!$I84*TEST!G$5/100*G$3,0)</f>
        <v>#VALUE!</v>
      </c>
      <c r="H66" s="31" t="e">
        <f ca="1">+IF(IFTA_Quarterly!$I84&gt;0,IFTA_Quarterly!$I84*TEST!H$5/100*H$3,0)</f>
        <v>#VALUE!</v>
      </c>
      <c r="I66" s="31" t="e">
        <f ca="1">+IF(IFTA_Quarterly!$I84&gt;0,IFTA_Quarterly!$I84*TEST!I$5/100*I$3,0)</f>
        <v>#VALUE!</v>
      </c>
      <c r="J66" s="31" t="e">
        <f ca="1">+IF(IFTA_Quarterly!$I84&gt;0,IFTA_Quarterly!$I84*TEST!J$5/100*J$3,0)</f>
        <v>#VALUE!</v>
      </c>
      <c r="K66" s="31" t="e">
        <f ca="1">+IF(IFTA_Quarterly!$I84&gt;0,IFTA_Quarterly!$I84*TEST!K$5/100*K$3,0)</f>
        <v>#VALUE!</v>
      </c>
      <c r="L66" s="31" t="e">
        <f ca="1">+IF(IFTA_Quarterly!$I84&gt;0,IFTA_Quarterly!$I84*TEST!L$5/100*L$3,0)</f>
        <v>#VALUE!</v>
      </c>
      <c r="M66" s="31" t="e">
        <f ca="1">+IF(IFTA_Quarterly!$I84&gt;0,IFTA_Quarterly!$I84*TEST!M$5/100*M$3,0)</f>
        <v>#VALUE!</v>
      </c>
      <c r="N66" s="31" t="e">
        <f ca="1">+IF(IFTA_Quarterly!$I84&gt;0,IFTA_Quarterly!$I84*TEST!N$5/100*N$3,0)</f>
        <v>#VALUE!</v>
      </c>
      <c r="O66" s="31" t="e">
        <f ca="1">+IF(IFTA_Quarterly!$I84&gt;0,IFTA_Quarterly!$I84*TEST!O$5/100*O$3,0)</f>
        <v>#VALUE!</v>
      </c>
      <c r="P66" s="31" t="e">
        <f ca="1">+IF(IFTA_Quarterly!$I84&gt;0,IFTA_Quarterly!$I84*TEST!P$5/100*P$3,0)</f>
        <v>#VALUE!</v>
      </c>
      <c r="Q66" s="31" t="e">
        <f ca="1">+IF(IFTA_Quarterly!$I84&gt;0,IFTA_Quarterly!$I84*TEST!Q$5/100*Q$3,0)</f>
        <v>#VALUE!</v>
      </c>
      <c r="R66" s="31" t="e">
        <f ca="1">+IF(IFTA_Quarterly!$I84&gt;0,IFTA_Quarterly!$I84*TEST!R$5/100*R$3,0)</f>
        <v>#VALUE!</v>
      </c>
      <c r="S66" s="31" t="e">
        <f ca="1">+IF(IFTA_Quarterly!$I84&gt;0,IFTA_Quarterly!$I84*TEST!S$5/100*S$3,0)</f>
        <v>#VALUE!</v>
      </c>
      <c r="T66" s="31" t="e">
        <f ca="1">+IF(IFTA_Quarterly!$I84&gt;0,IFTA_Quarterly!$I84*TEST!T$5/100*T$3,0)</f>
        <v>#VALUE!</v>
      </c>
      <c r="U66" s="31" t="e">
        <f ca="1">+IF(IFTA_Quarterly!$I84&gt;0,IFTA_Quarterly!$I84*TEST!U$5/100*U$3,0)</f>
        <v>#VALUE!</v>
      </c>
      <c r="V66" s="31" t="e">
        <f ca="1">+IF(IFTA_Quarterly!$I84&gt;0,IFTA_Quarterly!$I84*TEST!V$5/100*V$3,0)</f>
        <v>#VALUE!</v>
      </c>
      <c r="W66" s="31" t="e">
        <f ca="1">+IF(IFTA_Quarterly!$I84&gt;0,IFTA_Quarterly!$I84*TEST!W$5/100*W$3,0)</f>
        <v>#VALUE!</v>
      </c>
      <c r="X66" s="31" t="e">
        <f ca="1">+IF(IFTA_Quarterly!$I84&gt;0,IFTA_Quarterly!$I84*TEST!X$5/100*X$3,0)</f>
        <v>#VALUE!</v>
      </c>
      <c r="Y66" s="31" t="e">
        <f ca="1">+IF(IFTA_Quarterly!$I84&gt;0,IFTA_Quarterly!$I84*TEST!Y$5/100*Y$3,0)</f>
        <v>#VALUE!</v>
      </c>
      <c r="Z66" s="31" t="e">
        <f ca="1">+IF(IFTA_Quarterly!$I84&gt;0,IFTA_Quarterly!$I84*TEST!Z$5/100*Z$3,0)</f>
        <v>#VALUE!</v>
      </c>
      <c r="AA66" s="31" t="e">
        <f ca="1">+IF(IFTA_Quarterly!$I84&gt;0,IFTA_Quarterly!$I84*TEST!AA$5/100*AA$3,0)</f>
        <v>#VALUE!</v>
      </c>
      <c r="AB66" s="31" t="e">
        <f ca="1">+IF(IFTA_Quarterly!$I84&gt;0,IFTA_Quarterly!$I84*TEST!AB$5/100*AB$3,0)</f>
        <v>#VALUE!</v>
      </c>
      <c r="AC66" s="31" t="e">
        <f ca="1">+IF(IFTA_Quarterly!$I84&gt;0,IFTA_Quarterly!$I84*TEST!AC$5/100*AC$3,0)</f>
        <v>#VALUE!</v>
      </c>
      <c r="AD66" s="31" t="e">
        <f ca="1">+IF(IFTA_Quarterly!$I84&gt;0,IFTA_Quarterly!$I84*TEST!AD$5/100*AD$3,0)</f>
        <v>#VALUE!</v>
      </c>
      <c r="AE66" s="2"/>
      <c r="AF66" s="2"/>
      <c r="AG66" s="2"/>
      <c r="AH66" s="2"/>
      <c r="AI66" s="2"/>
      <c r="AJ66" s="2"/>
      <c r="AK66" s="2"/>
      <c r="AL66" s="2"/>
      <c r="AM66" s="2"/>
      <c r="AN66" s="2"/>
      <c r="AO66" s="2"/>
      <c r="AP66" s="2"/>
      <c r="AQ66" s="2"/>
      <c r="AR66" s="2"/>
      <c r="AS66" s="2"/>
      <c r="AT66" s="2"/>
      <c r="AU66" s="2"/>
      <c r="AV66" s="2"/>
      <c r="AW66" s="2"/>
      <c r="AX66" s="2"/>
      <c r="AY66" s="2"/>
      <c r="AZ66" s="2"/>
      <c r="BA66" s="2"/>
    </row>
    <row r="67" spans="1:53" x14ac:dyDescent="0.25">
      <c r="A67" s="2" t="s">
        <v>73</v>
      </c>
      <c r="B67" s="2" t="str">
        <f t="shared" ca="1" si="3"/>
        <v/>
      </c>
      <c r="C67" s="2" t="e">
        <f ca="1">+IF(IFTA_Quarterly!$I85&gt;0,IFTA_Quarterly!$I85*TEST!C$5/100*C$3,0)</f>
        <v>#VALUE!</v>
      </c>
      <c r="D67" s="31" t="e">
        <f ca="1">+IF(IFTA_Quarterly!$I85&gt;0,IFTA_Quarterly!$I85*TEST!D$5/100*D$3,0)</f>
        <v>#VALUE!</v>
      </c>
      <c r="E67" s="31" t="e">
        <f ca="1">+IF(IFTA_Quarterly!$I85&gt;0,IFTA_Quarterly!$I85*TEST!E$5/100*E$3,0)</f>
        <v>#VALUE!</v>
      </c>
      <c r="F67" s="31" t="e">
        <f ca="1">+IF(IFTA_Quarterly!$I85&gt;0,IFTA_Quarterly!$I85*TEST!F$5/100*F$3,0)</f>
        <v>#VALUE!</v>
      </c>
      <c r="G67" s="31" t="e">
        <f ca="1">+IF(IFTA_Quarterly!$I85&gt;0,IFTA_Quarterly!$I85*TEST!G$5/100*G$3,0)</f>
        <v>#VALUE!</v>
      </c>
      <c r="H67" s="31" t="e">
        <f ca="1">+IF(IFTA_Quarterly!$I85&gt;0,IFTA_Quarterly!$I85*TEST!H$5/100*H$3,0)</f>
        <v>#VALUE!</v>
      </c>
      <c r="I67" s="31" t="e">
        <f ca="1">+IF(IFTA_Quarterly!$I85&gt;0,IFTA_Quarterly!$I85*TEST!I$5/100*I$3,0)</f>
        <v>#VALUE!</v>
      </c>
      <c r="J67" s="31" t="e">
        <f ca="1">+IF(IFTA_Quarterly!$I85&gt;0,IFTA_Quarterly!$I85*TEST!J$5/100*J$3,0)</f>
        <v>#VALUE!</v>
      </c>
      <c r="K67" s="31" t="e">
        <f ca="1">+IF(IFTA_Quarterly!$I85&gt;0,IFTA_Quarterly!$I85*TEST!K$5/100*K$3,0)</f>
        <v>#VALUE!</v>
      </c>
      <c r="L67" s="31" t="e">
        <f ca="1">+IF(IFTA_Quarterly!$I85&gt;0,IFTA_Quarterly!$I85*TEST!L$5/100*L$3,0)</f>
        <v>#VALUE!</v>
      </c>
      <c r="M67" s="31" t="e">
        <f ca="1">+IF(IFTA_Quarterly!$I85&gt;0,IFTA_Quarterly!$I85*TEST!M$5/100*M$3,0)</f>
        <v>#VALUE!</v>
      </c>
      <c r="N67" s="31" t="e">
        <f ca="1">+IF(IFTA_Quarterly!$I85&gt;0,IFTA_Quarterly!$I85*TEST!N$5/100*N$3,0)</f>
        <v>#VALUE!</v>
      </c>
      <c r="O67" s="31" t="e">
        <f ca="1">+IF(IFTA_Quarterly!$I85&gt;0,IFTA_Quarterly!$I85*TEST!O$5/100*O$3,0)</f>
        <v>#VALUE!</v>
      </c>
      <c r="P67" s="31" t="e">
        <f ca="1">+IF(IFTA_Quarterly!$I85&gt;0,IFTA_Quarterly!$I85*TEST!P$5/100*P$3,0)</f>
        <v>#VALUE!</v>
      </c>
      <c r="Q67" s="31" t="e">
        <f ca="1">+IF(IFTA_Quarterly!$I85&gt;0,IFTA_Quarterly!$I85*TEST!Q$5/100*Q$3,0)</f>
        <v>#VALUE!</v>
      </c>
      <c r="R67" s="31" t="e">
        <f ca="1">+IF(IFTA_Quarterly!$I85&gt;0,IFTA_Quarterly!$I85*TEST!R$5/100*R$3,0)</f>
        <v>#VALUE!</v>
      </c>
      <c r="S67" s="31" t="e">
        <f ca="1">+IF(IFTA_Quarterly!$I85&gt;0,IFTA_Quarterly!$I85*TEST!S$5/100*S$3,0)</f>
        <v>#VALUE!</v>
      </c>
      <c r="T67" s="31" t="e">
        <f ca="1">+IF(IFTA_Quarterly!$I85&gt;0,IFTA_Quarterly!$I85*TEST!T$5/100*T$3,0)</f>
        <v>#VALUE!</v>
      </c>
      <c r="U67" s="31" t="e">
        <f ca="1">+IF(IFTA_Quarterly!$I85&gt;0,IFTA_Quarterly!$I85*TEST!U$5/100*U$3,0)</f>
        <v>#VALUE!</v>
      </c>
      <c r="V67" s="31" t="e">
        <f ca="1">+IF(IFTA_Quarterly!$I85&gt;0,IFTA_Quarterly!$I85*TEST!V$5/100*V$3,0)</f>
        <v>#VALUE!</v>
      </c>
      <c r="W67" s="31" t="e">
        <f ca="1">+IF(IFTA_Quarterly!$I85&gt;0,IFTA_Quarterly!$I85*TEST!W$5/100*W$3,0)</f>
        <v>#VALUE!</v>
      </c>
      <c r="X67" s="31" t="e">
        <f ca="1">+IF(IFTA_Quarterly!$I85&gt;0,IFTA_Quarterly!$I85*TEST!X$5/100*X$3,0)</f>
        <v>#VALUE!</v>
      </c>
      <c r="Y67" s="31" t="e">
        <f ca="1">+IF(IFTA_Quarterly!$I85&gt;0,IFTA_Quarterly!$I85*TEST!Y$5/100*Y$3,0)</f>
        <v>#VALUE!</v>
      </c>
      <c r="Z67" s="31" t="e">
        <f ca="1">+IF(IFTA_Quarterly!$I85&gt;0,IFTA_Quarterly!$I85*TEST!Z$5/100*Z$3,0)</f>
        <v>#VALUE!</v>
      </c>
      <c r="AA67" s="31" t="e">
        <f ca="1">+IF(IFTA_Quarterly!$I85&gt;0,IFTA_Quarterly!$I85*TEST!AA$5/100*AA$3,0)</f>
        <v>#VALUE!</v>
      </c>
      <c r="AB67" s="31" t="e">
        <f ca="1">+IF(IFTA_Quarterly!$I85&gt;0,IFTA_Quarterly!$I85*TEST!AB$5/100*AB$3,0)</f>
        <v>#VALUE!</v>
      </c>
      <c r="AC67" s="31" t="e">
        <f ca="1">+IF(IFTA_Quarterly!$I85&gt;0,IFTA_Quarterly!$I85*TEST!AC$5/100*AC$3,0)</f>
        <v>#VALUE!</v>
      </c>
      <c r="AD67" s="31" t="e">
        <f ca="1">+IF(IFTA_Quarterly!$I85&gt;0,IFTA_Quarterly!$I85*TEST!AD$5/100*AD$3,0)</f>
        <v>#VALUE!</v>
      </c>
      <c r="AE67" s="2"/>
      <c r="AF67" s="2"/>
      <c r="AG67" s="2"/>
      <c r="AH67" s="2"/>
      <c r="AI67" s="2"/>
      <c r="AJ67" s="2"/>
      <c r="AK67" s="2"/>
      <c r="AL67" s="2"/>
      <c r="AM67" s="2"/>
      <c r="AN67" s="2"/>
      <c r="AO67" s="2"/>
      <c r="AP67" s="2"/>
      <c r="AQ67" s="2"/>
      <c r="AR67" s="2"/>
      <c r="AS67" s="2"/>
      <c r="AT67" s="2"/>
      <c r="AU67" s="2"/>
      <c r="AV67" s="2"/>
      <c r="AW67" s="2"/>
      <c r="AX67" s="2"/>
      <c r="AY67" s="2"/>
      <c r="AZ67" s="2"/>
      <c r="BA67" s="2"/>
    </row>
    <row r="68" spans="1:53" x14ac:dyDescent="0.25">
      <c r="A68" s="2" t="s">
        <v>74</v>
      </c>
      <c r="B68" s="2" t="str">
        <f t="shared" ca="1" si="3"/>
        <v/>
      </c>
      <c r="C68" s="2" t="e">
        <f ca="1">+IF(IFTA_Quarterly!$I86&gt;0,IFTA_Quarterly!$I86*TEST!C$5/100*C$3,0)</f>
        <v>#VALUE!</v>
      </c>
      <c r="D68" s="31" t="e">
        <f ca="1">+IF(IFTA_Quarterly!$I86&gt;0,IFTA_Quarterly!$I86*TEST!D$5/100*D$3,0)</f>
        <v>#VALUE!</v>
      </c>
      <c r="E68" s="31" t="e">
        <f ca="1">+IF(IFTA_Quarterly!$I86&gt;0,IFTA_Quarterly!$I86*TEST!E$5/100*E$3,0)</f>
        <v>#VALUE!</v>
      </c>
      <c r="F68" s="31" t="e">
        <f ca="1">+IF(IFTA_Quarterly!$I86&gt;0,IFTA_Quarterly!$I86*TEST!F$5/100*F$3,0)</f>
        <v>#VALUE!</v>
      </c>
      <c r="G68" s="31" t="e">
        <f ca="1">+IF(IFTA_Quarterly!$I86&gt;0,IFTA_Quarterly!$I86*TEST!G$5/100*G$3,0)</f>
        <v>#VALUE!</v>
      </c>
      <c r="H68" s="31" t="e">
        <f ca="1">+IF(IFTA_Quarterly!$I86&gt;0,IFTA_Quarterly!$I86*TEST!H$5/100*H$3,0)</f>
        <v>#VALUE!</v>
      </c>
      <c r="I68" s="31" t="e">
        <f ca="1">+IF(IFTA_Quarterly!$I86&gt;0,IFTA_Quarterly!$I86*TEST!I$5/100*I$3,0)</f>
        <v>#VALUE!</v>
      </c>
      <c r="J68" s="31" t="e">
        <f ca="1">+IF(IFTA_Quarterly!$I86&gt;0,IFTA_Quarterly!$I86*TEST!J$5/100*J$3,0)</f>
        <v>#VALUE!</v>
      </c>
      <c r="K68" s="31" t="e">
        <f ca="1">+IF(IFTA_Quarterly!$I86&gt;0,IFTA_Quarterly!$I86*TEST!K$5/100*K$3,0)</f>
        <v>#VALUE!</v>
      </c>
      <c r="L68" s="31" t="e">
        <f ca="1">+IF(IFTA_Quarterly!$I86&gt;0,IFTA_Quarterly!$I86*TEST!L$5/100*L$3,0)</f>
        <v>#VALUE!</v>
      </c>
      <c r="M68" s="31" t="e">
        <f ca="1">+IF(IFTA_Quarterly!$I86&gt;0,IFTA_Quarterly!$I86*TEST!M$5/100*M$3,0)</f>
        <v>#VALUE!</v>
      </c>
      <c r="N68" s="31" t="e">
        <f ca="1">+IF(IFTA_Quarterly!$I86&gt;0,IFTA_Quarterly!$I86*TEST!N$5/100*N$3,0)</f>
        <v>#VALUE!</v>
      </c>
      <c r="O68" s="31" t="e">
        <f ca="1">+IF(IFTA_Quarterly!$I86&gt;0,IFTA_Quarterly!$I86*TEST!O$5/100*O$3,0)</f>
        <v>#VALUE!</v>
      </c>
      <c r="P68" s="31" t="e">
        <f ca="1">+IF(IFTA_Quarterly!$I86&gt;0,IFTA_Quarterly!$I86*TEST!P$5/100*P$3,0)</f>
        <v>#VALUE!</v>
      </c>
      <c r="Q68" s="31" t="e">
        <f ca="1">+IF(IFTA_Quarterly!$I86&gt;0,IFTA_Quarterly!$I86*TEST!Q$5/100*Q$3,0)</f>
        <v>#VALUE!</v>
      </c>
      <c r="R68" s="31" t="e">
        <f ca="1">+IF(IFTA_Quarterly!$I86&gt;0,IFTA_Quarterly!$I86*TEST!R$5/100*R$3,0)</f>
        <v>#VALUE!</v>
      </c>
      <c r="S68" s="31" t="e">
        <f ca="1">+IF(IFTA_Quarterly!$I86&gt;0,IFTA_Quarterly!$I86*TEST!S$5/100*S$3,0)</f>
        <v>#VALUE!</v>
      </c>
      <c r="T68" s="31" t="e">
        <f ca="1">+IF(IFTA_Quarterly!$I86&gt;0,IFTA_Quarterly!$I86*TEST!T$5/100*T$3,0)</f>
        <v>#VALUE!</v>
      </c>
      <c r="U68" s="31" t="e">
        <f ca="1">+IF(IFTA_Quarterly!$I86&gt;0,IFTA_Quarterly!$I86*TEST!U$5/100*U$3,0)</f>
        <v>#VALUE!</v>
      </c>
      <c r="V68" s="31" t="e">
        <f ca="1">+IF(IFTA_Quarterly!$I86&gt;0,IFTA_Quarterly!$I86*TEST!V$5/100*V$3,0)</f>
        <v>#VALUE!</v>
      </c>
      <c r="W68" s="31" t="e">
        <f ca="1">+IF(IFTA_Quarterly!$I86&gt;0,IFTA_Quarterly!$I86*TEST!W$5/100*W$3,0)</f>
        <v>#VALUE!</v>
      </c>
      <c r="X68" s="31" t="e">
        <f ca="1">+IF(IFTA_Quarterly!$I86&gt;0,IFTA_Quarterly!$I86*TEST!X$5/100*X$3,0)</f>
        <v>#VALUE!</v>
      </c>
      <c r="Y68" s="31" t="e">
        <f ca="1">+IF(IFTA_Quarterly!$I86&gt;0,IFTA_Quarterly!$I86*TEST!Y$5/100*Y$3,0)</f>
        <v>#VALUE!</v>
      </c>
      <c r="Z68" s="31" t="e">
        <f ca="1">+IF(IFTA_Quarterly!$I86&gt;0,IFTA_Quarterly!$I86*TEST!Z$5/100*Z$3,0)</f>
        <v>#VALUE!</v>
      </c>
      <c r="AA68" s="31" t="e">
        <f ca="1">+IF(IFTA_Quarterly!$I86&gt;0,IFTA_Quarterly!$I86*TEST!AA$5/100*AA$3,0)</f>
        <v>#VALUE!</v>
      </c>
      <c r="AB68" s="31" t="e">
        <f ca="1">+IF(IFTA_Quarterly!$I86&gt;0,IFTA_Quarterly!$I86*TEST!AB$5/100*AB$3,0)</f>
        <v>#VALUE!</v>
      </c>
      <c r="AC68" s="31" t="e">
        <f ca="1">+IF(IFTA_Quarterly!$I86&gt;0,IFTA_Quarterly!$I86*TEST!AC$5/100*AC$3,0)</f>
        <v>#VALUE!</v>
      </c>
      <c r="AD68" s="31" t="e">
        <f ca="1">+IF(IFTA_Quarterly!$I86&gt;0,IFTA_Quarterly!$I86*TEST!AD$5/100*AD$3,0)</f>
        <v>#VALUE!</v>
      </c>
      <c r="AE68" s="2"/>
      <c r="AF68" s="2"/>
      <c r="AG68" s="2"/>
      <c r="AH68" s="2"/>
      <c r="AI68" s="2"/>
      <c r="AJ68" s="2"/>
      <c r="AK68" s="2"/>
      <c r="AL68" s="2"/>
      <c r="AM68" s="2"/>
      <c r="AN68" s="2"/>
      <c r="AO68" s="2"/>
      <c r="AP68" s="2"/>
      <c r="AQ68" s="2"/>
      <c r="AR68" s="2"/>
      <c r="AS68" s="2"/>
      <c r="AT68" s="2"/>
      <c r="AU68" s="2"/>
      <c r="AV68" s="2"/>
      <c r="AW68" s="2"/>
      <c r="AX68" s="2"/>
      <c r="AY68" s="2"/>
      <c r="AZ68" s="2"/>
      <c r="BA68" s="2"/>
    </row>
    <row r="69" spans="1:53" x14ac:dyDescent="0.25">
      <c r="A69" s="2" t="s">
        <v>75</v>
      </c>
      <c r="B69" s="2" t="str">
        <f t="shared" ca="1" si="3"/>
        <v/>
      </c>
      <c r="C69" s="2" t="e">
        <f ca="1">+IF(IFTA_Quarterly!$I87&gt;0,IFTA_Quarterly!$I87*TEST!C$5/100*C$3,0)</f>
        <v>#VALUE!</v>
      </c>
      <c r="D69" s="31" t="e">
        <f ca="1">+IF(IFTA_Quarterly!$I87&gt;0,IFTA_Quarterly!$I87*TEST!D$5/100*D$3,0)</f>
        <v>#VALUE!</v>
      </c>
      <c r="E69" s="31" t="e">
        <f ca="1">+IF(IFTA_Quarterly!$I87&gt;0,IFTA_Quarterly!$I87*TEST!E$5/100*E$3,0)</f>
        <v>#VALUE!</v>
      </c>
      <c r="F69" s="31" t="e">
        <f ca="1">+IF(IFTA_Quarterly!$I87&gt;0,IFTA_Quarterly!$I87*TEST!F$5/100*F$3,0)</f>
        <v>#VALUE!</v>
      </c>
      <c r="G69" s="31" t="e">
        <f ca="1">+IF(IFTA_Quarterly!$I87&gt;0,IFTA_Quarterly!$I87*TEST!G$5/100*G$3,0)</f>
        <v>#VALUE!</v>
      </c>
      <c r="H69" s="31" t="e">
        <f ca="1">+IF(IFTA_Quarterly!$I87&gt;0,IFTA_Quarterly!$I87*TEST!H$5/100*H$3,0)</f>
        <v>#VALUE!</v>
      </c>
      <c r="I69" s="31" t="e">
        <f ca="1">+IF(IFTA_Quarterly!$I87&gt;0,IFTA_Quarterly!$I87*TEST!I$5/100*I$3,0)</f>
        <v>#VALUE!</v>
      </c>
      <c r="J69" s="31" t="e">
        <f ca="1">+IF(IFTA_Quarterly!$I87&gt;0,IFTA_Quarterly!$I87*TEST!J$5/100*J$3,0)</f>
        <v>#VALUE!</v>
      </c>
      <c r="K69" s="31" t="e">
        <f ca="1">+IF(IFTA_Quarterly!$I87&gt;0,IFTA_Quarterly!$I87*TEST!K$5/100*K$3,0)</f>
        <v>#VALUE!</v>
      </c>
      <c r="L69" s="31" t="e">
        <f ca="1">+IF(IFTA_Quarterly!$I87&gt;0,IFTA_Quarterly!$I87*TEST!L$5/100*L$3,0)</f>
        <v>#VALUE!</v>
      </c>
      <c r="M69" s="31" t="e">
        <f ca="1">+IF(IFTA_Quarterly!$I87&gt;0,IFTA_Quarterly!$I87*TEST!M$5/100*M$3,0)</f>
        <v>#VALUE!</v>
      </c>
      <c r="N69" s="31" t="e">
        <f ca="1">+IF(IFTA_Quarterly!$I87&gt;0,IFTA_Quarterly!$I87*TEST!N$5/100*N$3,0)</f>
        <v>#VALUE!</v>
      </c>
      <c r="O69" s="31" t="e">
        <f ca="1">+IF(IFTA_Quarterly!$I87&gt;0,IFTA_Quarterly!$I87*TEST!O$5/100*O$3,0)</f>
        <v>#VALUE!</v>
      </c>
      <c r="P69" s="31" t="e">
        <f ca="1">+IF(IFTA_Quarterly!$I87&gt;0,IFTA_Quarterly!$I87*TEST!P$5/100*P$3,0)</f>
        <v>#VALUE!</v>
      </c>
      <c r="Q69" s="31" t="e">
        <f ca="1">+IF(IFTA_Quarterly!$I87&gt;0,IFTA_Quarterly!$I87*TEST!Q$5/100*Q$3,0)</f>
        <v>#VALUE!</v>
      </c>
      <c r="R69" s="31" t="e">
        <f ca="1">+IF(IFTA_Quarterly!$I87&gt;0,IFTA_Quarterly!$I87*TEST!R$5/100*R$3,0)</f>
        <v>#VALUE!</v>
      </c>
      <c r="S69" s="31" t="e">
        <f ca="1">+IF(IFTA_Quarterly!$I87&gt;0,IFTA_Quarterly!$I87*TEST!S$5/100*S$3,0)</f>
        <v>#VALUE!</v>
      </c>
      <c r="T69" s="31" t="e">
        <f ca="1">+IF(IFTA_Quarterly!$I87&gt;0,IFTA_Quarterly!$I87*TEST!T$5/100*T$3,0)</f>
        <v>#VALUE!</v>
      </c>
      <c r="U69" s="31" t="e">
        <f ca="1">+IF(IFTA_Quarterly!$I87&gt;0,IFTA_Quarterly!$I87*TEST!U$5/100*U$3,0)</f>
        <v>#VALUE!</v>
      </c>
      <c r="V69" s="31" t="e">
        <f ca="1">+IF(IFTA_Quarterly!$I87&gt;0,IFTA_Quarterly!$I87*TEST!V$5/100*V$3,0)</f>
        <v>#VALUE!</v>
      </c>
      <c r="W69" s="31" t="e">
        <f ca="1">+IF(IFTA_Quarterly!$I87&gt;0,IFTA_Quarterly!$I87*TEST!W$5/100*W$3,0)</f>
        <v>#VALUE!</v>
      </c>
      <c r="X69" s="31" t="e">
        <f ca="1">+IF(IFTA_Quarterly!$I87&gt;0,IFTA_Quarterly!$I87*TEST!X$5/100*X$3,0)</f>
        <v>#VALUE!</v>
      </c>
      <c r="Y69" s="31" t="e">
        <f ca="1">+IF(IFTA_Quarterly!$I87&gt;0,IFTA_Quarterly!$I87*TEST!Y$5/100*Y$3,0)</f>
        <v>#VALUE!</v>
      </c>
      <c r="Z69" s="31" t="e">
        <f ca="1">+IF(IFTA_Quarterly!$I87&gt;0,IFTA_Quarterly!$I87*TEST!Z$5/100*Z$3,0)</f>
        <v>#VALUE!</v>
      </c>
      <c r="AA69" s="31" t="e">
        <f ca="1">+IF(IFTA_Quarterly!$I87&gt;0,IFTA_Quarterly!$I87*TEST!AA$5/100*AA$3,0)</f>
        <v>#VALUE!</v>
      </c>
      <c r="AB69" s="31" t="e">
        <f ca="1">+IF(IFTA_Quarterly!$I87&gt;0,IFTA_Quarterly!$I87*TEST!AB$5/100*AB$3,0)</f>
        <v>#VALUE!</v>
      </c>
      <c r="AC69" s="31" t="e">
        <f ca="1">+IF(IFTA_Quarterly!$I87&gt;0,IFTA_Quarterly!$I87*TEST!AC$5/100*AC$3,0)</f>
        <v>#VALUE!</v>
      </c>
      <c r="AD69" s="31" t="e">
        <f ca="1">+IF(IFTA_Quarterly!$I87&gt;0,IFTA_Quarterly!$I87*TEST!AD$5/100*AD$3,0)</f>
        <v>#VALUE!</v>
      </c>
      <c r="AE69" s="2"/>
      <c r="AF69" s="2"/>
      <c r="AG69" s="2"/>
      <c r="AH69" s="2"/>
      <c r="AI69" s="2"/>
      <c r="AJ69" s="2"/>
      <c r="AK69" s="2"/>
      <c r="AL69" s="2"/>
      <c r="AM69" s="2"/>
      <c r="AN69" s="2"/>
      <c r="AO69" s="2"/>
      <c r="AP69" s="2"/>
      <c r="AQ69" s="2"/>
      <c r="AR69" s="2"/>
      <c r="AS69" s="2"/>
      <c r="AT69" s="2"/>
      <c r="AU69" s="2"/>
      <c r="AV69" s="2"/>
      <c r="AW69" s="2"/>
      <c r="AX69" s="2"/>
      <c r="AY69" s="2"/>
      <c r="AZ69" s="2"/>
      <c r="BA69" s="2"/>
    </row>
    <row r="70" spans="1:53" x14ac:dyDescent="0.25">
      <c r="A70" s="2" t="s">
        <v>76</v>
      </c>
      <c r="B70" s="2" t="str">
        <f t="shared" ca="1" si="3"/>
        <v/>
      </c>
      <c r="C70" s="2" t="e">
        <f ca="1">+IF(IFTA_Quarterly!$I88&gt;0,IFTA_Quarterly!$I88*TEST!C$5/100*C$3,0)</f>
        <v>#VALUE!</v>
      </c>
      <c r="D70" s="31" t="e">
        <f ca="1">+IF(IFTA_Quarterly!$I88&gt;0,IFTA_Quarterly!$I88*TEST!D$5/100*D$3,0)</f>
        <v>#VALUE!</v>
      </c>
      <c r="E70" s="31" t="e">
        <f ca="1">+IF(IFTA_Quarterly!$I88&gt;0,IFTA_Quarterly!$I88*TEST!E$5/100*E$3,0)</f>
        <v>#VALUE!</v>
      </c>
      <c r="F70" s="31" t="e">
        <f ca="1">+IF(IFTA_Quarterly!$I88&gt;0,IFTA_Quarterly!$I88*TEST!F$5/100*F$3,0)</f>
        <v>#VALUE!</v>
      </c>
      <c r="G70" s="31" t="e">
        <f ca="1">+IF(IFTA_Quarterly!$I88&gt;0,IFTA_Quarterly!$I88*TEST!G$5/100*G$3,0)</f>
        <v>#VALUE!</v>
      </c>
      <c r="H70" s="31" t="e">
        <f ca="1">+IF(IFTA_Quarterly!$I88&gt;0,IFTA_Quarterly!$I88*TEST!H$5/100*H$3,0)</f>
        <v>#VALUE!</v>
      </c>
      <c r="I70" s="31" t="e">
        <f ca="1">+IF(IFTA_Quarterly!$I88&gt;0,IFTA_Quarterly!$I88*TEST!I$5/100*I$3,0)</f>
        <v>#VALUE!</v>
      </c>
      <c r="J70" s="31" t="e">
        <f ca="1">+IF(IFTA_Quarterly!$I88&gt;0,IFTA_Quarterly!$I88*TEST!J$5/100*J$3,0)</f>
        <v>#VALUE!</v>
      </c>
      <c r="K70" s="31" t="e">
        <f ca="1">+IF(IFTA_Quarterly!$I88&gt;0,IFTA_Quarterly!$I88*TEST!K$5/100*K$3,0)</f>
        <v>#VALUE!</v>
      </c>
      <c r="L70" s="31" t="e">
        <f ca="1">+IF(IFTA_Quarterly!$I88&gt;0,IFTA_Quarterly!$I88*TEST!L$5/100*L$3,0)</f>
        <v>#VALUE!</v>
      </c>
      <c r="M70" s="31" t="e">
        <f ca="1">+IF(IFTA_Quarterly!$I88&gt;0,IFTA_Quarterly!$I88*TEST!M$5/100*M$3,0)</f>
        <v>#VALUE!</v>
      </c>
      <c r="N70" s="31" t="e">
        <f ca="1">+IF(IFTA_Quarterly!$I88&gt;0,IFTA_Quarterly!$I88*TEST!N$5/100*N$3,0)</f>
        <v>#VALUE!</v>
      </c>
      <c r="O70" s="31" t="e">
        <f ca="1">+IF(IFTA_Quarterly!$I88&gt;0,IFTA_Quarterly!$I88*TEST!O$5/100*O$3,0)</f>
        <v>#VALUE!</v>
      </c>
      <c r="P70" s="31" t="e">
        <f ca="1">+IF(IFTA_Quarterly!$I88&gt;0,IFTA_Quarterly!$I88*TEST!P$5/100*P$3,0)</f>
        <v>#VALUE!</v>
      </c>
      <c r="Q70" s="31" t="e">
        <f ca="1">+IF(IFTA_Quarterly!$I88&gt;0,IFTA_Quarterly!$I88*TEST!Q$5/100*Q$3,0)</f>
        <v>#VALUE!</v>
      </c>
      <c r="R70" s="31" t="e">
        <f ca="1">+IF(IFTA_Quarterly!$I88&gt;0,IFTA_Quarterly!$I88*TEST!R$5/100*R$3,0)</f>
        <v>#VALUE!</v>
      </c>
      <c r="S70" s="31" t="e">
        <f ca="1">+IF(IFTA_Quarterly!$I88&gt;0,IFTA_Quarterly!$I88*TEST!S$5/100*S$3,0)</f>
        <v>#VALUE!</v>
      </c>
      <c r="T70" s="31" t="e">
        <f ca="1">+IF(IFTA_Quarterly!$I88&gt;0,IFTA_Quarterly!$I88*TEST!T$5/100*T$3,0)</f>
        <v>#VALUE!</v>
      </c>
      <c r="U70" s="31" t="e">
        <f ca="1">+IF(IFTA_Quarterly!$I88&gt;0,IFTA_Quarterly!$I88*TEST!U$5/100*U$3,0)</f>
        <v>#VALUE!</v>
      </c>
      <c r="V70" s="31" t="e">
        <f ca="1">+IF(IFTA_Quarterly!$I88&gt;0,IFTA_Quarterly!$I88*TEST!V$5/100*V$3,0)</f>
        <v>#VALUE!</v>
      </c>
      <c r="W70" s="31" t="e">
        <f ca="1">+IF(IFTA_Quarterly!$I88&gt;0,IFTA_Quarterly!$I88*TEST!W$5/100*W$3,0)</f>
        <v>#VALUE!</v>
      </c>
      <c r="X70" s="31" t="e">
        <f ca="1">+IF(IFTA_Quarterly!$I88&gt;0,IFTA_Quarterly!$I88*TEST!X$5/100*X$3,0)</f>
        <v>#VALUE!</v>
      </c>
      <c r="Y70" s="31" t="e">
        <f ca="1">+IF(IFTA_Quarterly!$I88&gt;0,IFTA_Quarterly!$I88*TEST!Y$5/100*Y$3,0)</f>
        <v>#VALUE!</v>
      </c>
      <c r="Z70" s="31" t="e">
        <f ca="1">+IF(IFTA_Quarterly!$I88&gt;0,IFTA_Quarterly!$I88*TEST!Z$5/100*Z$3,0)</f>
        <v>#VALUE!</v>
      </c>
      <c r="AA70" s="31" t="e">
        <f ca="1">+IF(IFTA_Quarterly!$I88&gt;0,IFTA_Quarterly!$I88*TEST!AA$5/100*AA$3,0)</f>
        <v>#VALUE!</v>
      </c>
      <c r="AB70" s="31" t="e">
        <f ca="1">+IF(IFTA_Quarterly!$I88&gt;0,IFTA_Quarterly!$I88*TEST!AB$5/100*AB$3,0)</f>
        <v>#VALUE!</v>
      </c>
      <c r="AC70" s="31" t="e">
        <f ca="1">+IF(IFTA_Quarterly!$I88&gt;0,IFTA_Quarterly!$I88*TEST!AC$5/100*AC$3,0)</f>
        <v>#VALUE!</v>
      </c>
      <c r="AD70" s="31" t="e">
        <f ca="1">+IF(IFTA_Quarterly!$I88&gt;0,IFTA_Quarterly!$I88*TEST!AD$5/100*AD$3,0)</f>
        <v>#VALUE!</v>
      </c>
      <c r="AE70" s="2"/>
      <c r="AF70" s="2"/>
      <c r="AG70" s="2"/>
      <c r="AH70" s="2"/>
      <c r="AI70" s="2"/>
      <c r="AJ70" s="2"/>
      <c r="AK70" s="2"/>
      <c r="AL70" s="2"/>
      <c r="AM70" s="2"/>
      <c r="AN70" s="2"/>
      <c r="AO70" s="2"/>
      <c r="AP70" s="2"/>
      <c r="AQ70" s="2"/>
      <c r="AR70" s="2"/>
      <c r="AS70" s="2"/>
      <c r="AT70" s="2"/>
      <c r="AU70" s="2"/>
      <c r="AV70" s="2"/>
      <c r="AW70" s="2"/>
      <c r="AX70" s="2"/>
      <c r="AY70" s="2"/>
      <c r="AZ70" s="2"/>
      <c r="BA70" s="2"/>
    </row>
    <row r="71" spans="1:53" x14ac:dyDescent="0.25">
      <c r="A71" s="2" t="s">
        <v>77</v>
      </c>
      <c r="B71" s="2" t="str">
        <f t="shared" ca="1" si="3"/>
        <v/>
      </c>
      <c r="C71" s="2" t="e">
        <f ca="1">+IF(IFTA_Quarterly!$I89&gt;0,IFTA_Quarterly!$I89*TEST!C$5/100*C$3,0)</f>
        <v>#VALUE!</v>
      </c>
      <c r="D71" s="31" t="e">
        <f ca="1">+IF(IFTA_Quarterly!$I89&gt;0,IFTA_Quarterly!$I89*TEST!D$5/100*D$3,0)</f>
        <v>#VALUE!</v>
      </c>
      <c r="E71" s="31" t="e">
        <f ca="1">+IF(IFTA_Quarterly!$I89&gt;0,IFTA_Quarterly!$I89*TEST!E$5/100*E$3,0)</f>
        <v>#VALUE!</v>
      </c>
      <c r="F71" s="31" t="e">
        <f ca="1">+IF(IFTA_Quarterly!$I89&gt;0,IFTA_Quarterly!$I89*TEST!F$5/100*F$3,0)</f>
        <v>#VALUE!</v>
      </c>
      <c r="G71" s="31" t="e">
        <f ca="1">+IF(IFTA_Quarterly!$I89&gt;0,IFTA_Quarterly!$I89*TEST!G$5/100*G$3,0)</f>
        <v>#VALUE!</v>
      </c>
      <c r="H71" s="31" t="e">
        <f ca="1">+IF(IFTA_Quarterly!$I89&gt;0,IFTA_Quarterly!$I89*TEST!H$5/100*H$3,0)</f>
        <v>#VALUE!</v>
      </c>
      <c r="I71" s="31" t="e">
        <f ca="1">+IF(IFTA_Quarterly!$I89&gt;0,IFTA_Quarterly!$I89*TEST!I$5/100*I$3,0)</f>
        <v>#VALUE!</v>
      </c>
      <c r="J71" s="31" t="e">
        <f ca="1">+IF(IFTA_Quarterly!$I89&gt;0,IFTA_Quarterly!$I89*TEST!J$5/100*J$3,0)</f>
        <v>#VALUE!</v>
      </c>
      <c r="K71" s="31" t="e">
        <f ca="1">+IF(IFTA_Quarterly!$I89&gt;0,IFTA_Quarterly!$I89*TEST!K$5/100*K$3,0)</f>
        <v>#VALUE!</v>
      </c>
      <c r="L71" s="31" t="e">
        <f ca="1">+IF(IFTA_Quarterly!$I89&gt;0,IFTA_Quarterly!$I89*TEST!L$5/100*L$3,0)</f>
        <v>#VALUE!</v>
      </c>
      <c r="M71" s="31" t="e">
        <f ca="1">+IF(IFTA_Quarterly!$I89&gt;0,IFTA_Quarterly!$I89*TEST!M$5/100*M$3,0)</f>
        <v>#VALUE!</v>
      </c>
      <c r="N71" s="31" t="e">
        <f ca="1">+IF(IFTA_Quarterly!$I89&gt;0,IFTA_Quarterly!$I89*TEST!N$5/100*N$3,0)</f>
        <v>#VALUE!</v>
      </c>
      <c r="O71" s="31" t="e">
        <f ca="1">+IF(IFTA_Quarterly!$I89&gt;0,IFTA_Quarterly!$I89*TEST!O$5/100*O$3,0)</f>
        <v>#VALUE!</v>
      </c>
      <c r="P71" s="31" t="e">
        <f ca="1">+IF(IFTA_Quarterly!$I89&gt;0,IFTA_Quarterly!$I89*TEST!P$5/100*P$3,0)</f>
        <v>#VALUE!</v>
      </c>
      <c r="Q71" s="31" t="e">
        <f ca="1">+IF(IFTA_Quarterly!$I89&gt;0,IFTA_Quarterly!$I89*TEST!Q$5/100*Q$3,0)</f>
        <v>#VALUE!</v>
      </c>
      <c r="R71" s="31" t="e">
        <f ca="1">+IF(IFTA_Quarterly!$I89&gt;0,IFTA_Quarterly!$I89*TEST!R$5/100*R$3,0)</f>
        <v>#VALUE!</v>
      </c>
      <c r="S71" s="31" t="e">
        <f ca="1">+IF(IFTA_Quarterly!$I89&gt;0,IFTA_Quarterly!$I89*TEST!S$5/100*S$3,0)</f>
        <v>#VALUE!</v>
      </c>
      <c r="T71" s="31" t="e">
        <f ca="1">+IF(IFTA_Quarterly!$I89&gt;0,IFTA_Quarterly!$I89*TEST!T$5/100*T$3,0)</f>
        <v>#VALUE!</v>
      </c>
      <c r="U71" s="31" t="e">
        <f ca="1">+IF(IFTA_Quarterly!$I89&gt;0,IFTA_Quarterly!$I89*TEST!U$5/100*U$3,0)</f>
        <v>#VALUE!</v>
      </c>
      <c r="V71" s="31" t="e">
        <f ca="1">+IF(IFTA_Quarterly!$I89&gt;0,IFTA_Quarterly!$I89*TEST!V$5/100*V$3,0)</f>
        <v>#VALUE!</v>
      </c>
      <c r="W71" s="31" t="e">
        <f ca="1">+IF(IFTA_Quarterly!$I89&gt;0,IFTA_Quarterly!$I89*TEST!W$5/100*W$3,0)</f>
        <v>#VALUE!</v>
      </c>
      <c r="X71" s="31" t="e">
        <f ca="1">+IF(IFTA_Quarterly!$I89&gt;0,IFTA_Quarterly!$I89*TEST!X$5/100*X$3,0)</f>
        <v>#VALUE!</v>
      </c>
      <c r="Y71" s="31" t="e">
        <f ca="1">+IF(IFTA_Quarterly!$I89&gt;0,IFTA_Quarterly!$I89*TEST!Y$5/100*Y$3,0)</f>
        <v>#VALUE!</v>
      </c>
      <c r="Z71" s="31" t="e">
        <f ca="1">+IF(IFTA_Quarterly!$I89&gt;0,IFTA_Quarterly!$I89*TEST!Z$5/100*Z$3,0)</f>
        <v>#VALUE!</v>
      </c>
      <c r="AA71" s="31" t="e">
        <f ca="1">+IF(IFTA_Quarterly!$I89&gt;0,IFTA_Quarterly!$I89*TEST!AA$5/100*AA$3,0)</f>
        <v>#VALUE!</v>
      </c>
      <c r="AB71" s="31" t="e">
        <f ca="1">+IF(IFTA_Quarterly!$I89&gt;0,IFTA_Quarterly!$I89*TEST!AB$5/100*AB$3,0)</f>
        <v>#VALUE!</v>
      </c>
      <c r="AC71" s="31" t="e">
        <f ca="1">+IF(IFTA_Quarterly!$I89&gt;0,IFTA_Quarterly!$I89*TEST!AC$5/100*AC$3,0)</f>
        <v>#VALUE!</v>
      </c>
      <c r="AD71" s="31" t="e">
        <f ca="1">+IF(IFTA_Quarterly!$I89&gt;0,IFTA_Quarterly!$I89*TEST!AD$5/100*AD$3,0)</f>
        <v>#VALUE!</v>
      </c>
      <c r="AE71" s="2"/>
      <c r="AF71" s="2"/>
      <c r="AG71" s="2"/>
      <c r="AH71" s="2"/>
      <c r="AI71" s="2"/>
      <c r="AJ71" s="2"/>
      <c r="AK71" s="2"/>
      <c r="AL71" s="2"/>
      <c r="AM71" s="2"/>
      <c r="AN71" s="2"/>
      <c r="AO71" s="2"/>
      <c r="AP71" s="2"/>
      <c r="AQ71" s="2"/>
      <c r="AR71" s="2"/>
      <c r="AS71" s="2"/>
      <c r="AT71" s="2"/>
      <c r="AU71" s="2"/>
      <c r="AV71" s="2"/>
      <c r="AW71" s="2"/>
      <c r="AX71" s="2"/>
      <c r="AY71" s="2"/>
      <c r="AZ71" s="2"/>
      <c r="BA71" s="2"/>
    </row>
    <row r="72" spans="1:53" x14ac:dyDescent="0.25">
      <c r="A72" s="2" t="s">
        <v>78</v>
      </c>
      <c r="B72" s="2" t="str">
        <f t="shared" ca="1" si="3"/>
        <v/>
      </c>
      <c r="C72" s="2" t="e">
        <f ca="1">+IF(IFTA_Quarterly!$I90&gt;0,IFTA_Quarterly!$I90*TEST!C$5/100*C$3,0)</f>
        <v>#VALUE!</v>
      </c>
      <c r="D72" s="31" t="e">
        <f ca="1">+IF(IFTA_Quarterly!$I90&gt;0,IFTA_Quarterly!$I90*TEST!D$5/100*D$3,0)</f>
        <v>#VALUE!</v>
      </c>
      <c r="E72" s="31" t="e">
        <f ca="1">+IF(IFTA_Quarterly!$I90&gt;0,IFTA_Quarterly!$I90*TEST!E$5/100*E$3,0)</f>
        <v>#VALUE!</v>
      </c>
      <c r="F72" s="31" t="e">
        <f ca="1">+IF(IFTA_Quarterly!$I90&gt;0,IFTA_Quarterly!$I90*TEST!F$5/100*F$3,0)</f>
        <v>#VALUE!</v>
      </c>
      <c r="G72" s="31" t="e">
        <f ca="1">+IF(IFTA_Quarterly!$I90&gt;0,IFTA_Quarterly!$I90*TEST!G$5/100*G$3,0)</f>
        <v>#VALUE!</v>
      </c>
      <c r="H72" s="31" t="e">
        <f ca="1">+IF(IFTA_Quarterly!$I90&gt;0,IFTA_Quarterly!$I90*TEST!H$5/100*H$3,0)</f>
        <v>#VALUE!</v>
      </c>
      <c r="I72" s="31" t="e">
        <f ca="1">+IF(IFTA_Quarterly!$I90&gt;0,IFTA_Quarterly!$I90*TEST!I$5/100*I$3,0)</f>
        <v>#VALUE!</v>
      </c>
      <c r="J72" s="31" t="e">
        <f ca="1">+IF(IFTA_Quarterly!$I90&gt;0,IFTA_Quarterly!$I90*TEST!J$5/100*J$3,0)</f>
        <v>#VALUE!</v>
      </c>
      <c r="K72" s="31" t="e">
        <f ca="1">+IF(IFTA_Quarterly!$I90&gt;0,IFTA_Quarterly!$I90*TEST!K$5/100*K$3,0)</f>
        <v>#VALUE!</v>
      </c>
      <c r="L72" s="31" t="e">
        <f ca="1">+IF(IFTA_Quarterly!$I90&gt;0,IFTA_Quarterly!$I90*TEST!L$5/100*L$3,0)</f>
        <v>#VALUE!</v>
      </c>
      <c r="M72" s="31" t="e">
        <f ca="1">+IF(IFTA_Quarterly!$I90&gt;0,IFTA_Quarterly!$I90*TEST!M$5/100*M$3,0)</f>
        <v>#VALUE!</v>
      </c>
      <c r="N72" s="31" t="e">
        <f ca="1">+IF(IFTA_Quarterly!$I90&gt;0,IFTA_Quarterly!$I90*TEST!N$5/100*N$3,0)</f>
        <v>#VALUE!</v>
      </c>
      <c r="O72" s="31" t="e">
        <f ca="1">+IF(IFTA_Quarterly!$I90&gt;0,IFTA_Quarterly!$I90*TEST!O$5/100*O$3,0)</f>
        <v>#VALUE!</v>
      </c>
      <c r="P72" s="31" t="e">
        <f ca="1">+IF(IFTA_Quarterly!$I90&gt;0,IFTA_Quarterly!$I90*TEST!P$5/100*P$3,0)</f>
        <v>#VALUE!</v>
      </c>
      <c r="Q72" s="31" t="e">
        <f ca="1">+IF(IFTA_Quarterly!$I90&gt;0,IFTA_Quarterly!$I90*TEST!Q$5/100*Q$3,0)</f>
        <v>#VALUE!</v>
      </c>
      <c r="R72" s="31" t="e">
        <f ca="1">+IF(IFTA_Quarterly!$I90&gt;0,IFTA_Quarterly!$I90*TEST!R$5/100*R$3,0)</f>
        <v>#VALUE!</v>
      </c>
      <c r="S72" s="31" t="e">
        <f ca="1">+IF(IFTA_Quarterly!$I90&gt;0,IFTA_Quarterly!$I90*TEST!S$5/100*S$3,0)</f>
        <v>#VALUE!</v>
      </c>
      <c r="T72" s="31" t="e">
        <f ca="1">+IF(IFTA_Quarterly!$I90&gt;0,IFTA_Quarterly!$I90*TEST!T$5/100*T$3,0)</f>
        <v>#VALUE!</v>
      </c>
      <c r="U72" s="31" t="e">
        <f ca="1">+IF(IFTA_Quarterly!$I90&gt;0,IFTA_Quarterly!$I90*TEST!U$5/100*U$3,0)</f>
        <v>#VALUE!</v>
      </c>
      <c r="V72" s="31" t="e">
        <f ca="1">+IF(IFTA_Quarterly!$I90&gt;0,IFTA_Quarterly!$I90*TEST!V$5/100*V$3,0)</f>
        <v>#VALUE!</v>
      </c>
      <c r="W72" s="31" t="e">
        <f ca="1">+IF(IFTA_Quarterly!$I90&gt;0,IFTA_Quarterly!$I90*TEST!W$5/100*W$3,0)</f>
        <v>#VALUE!</v>
      </c>
      <c r="X72" s="31" t="e">
        <f ca="1">+IF(IFTA_Quarterly!$I90&gt;0,IFTA_Quarterly!$I90*TEST!X$5/100*X$3,0)</f>
        <v>#VALUE!</v>
      </c>
      <c r="Y72" s="31" t="e">
        <f ca="1">+IF(IFTA_Quarterly!$I90&gt;0,IFTA_Quarterly!$I90*TEST!Y$5/100*Y$3,0)</f>
        <v>#VALUE!</v>
      </c>
      <c r="Z72" s="31" t="e">
        <f ca="1">+IF(IFTA_Quarterly!$I90&gt;0,IFTA_Quarterly!$I90*TEST!Z$5/100*Z$3,0)</f>
        <v>#VALUE!</v>
      </c>
      <c r="AA72" s="31" t="e">
        <f ca="1">+IF(IFTA_Quarterly!$I90&gt;0,IFTA_Quarterly!$I90*TEST!AA$5/100*AA$3,0)</f>
        <v>#VALUE!</v>
      </c>
      <c r="AB72" s="31" t="e">
        <f ca="1">+IF(IFTA_Quarterly!$I90&gt;0,IFTA_Quarterly!$I90*TEST!AB$5/100*AB$3,0)</f>
        <v>#VALUE!</v>
      </c>
      <c r="AC72" s="31" t="e">
        <f ca="1">+IF(IFTA_Quarterly!$I90&gt;0,IFTA_Quarterly!$I90*TEST!AC$5/100*AC$3,0)</f>
        <v>#VALUE!</v>
      </c>
      <c r="AD72" s="31" t="e">
        <f ca="1">+IF(IFTA_Quarterly!$I90&gt;0,IFTA_Quarterly!$I90*TEST!AD$5/100*AD$3,0)</f>
        <v>#VALUE!</v>
      </c>
      <c r="AE72" s="2"/>
      <c r="AF72" s="2"/>
      <c r="AG72" s="2"/>
      <c r="AH72" s="2"/>
      <c r="AI72" s="2"/>
      <c r="AJ72" s="2"/>
      <c r="AK72" s="2"/>
      <c r="AL72" s="2"/>
      <c r="AM72" s="2"/>
      <c r="AN72" s="2"/>
      <c r="AO72" s="2"/>
      <c r="AP72" s="2"/>
      <c r="AQ72" s="2"/>
      <c r="AR72" s="2"/>
      <c r="AS72" s="2"/>
      <c r="AT72" s="2"/>
      <c r="AU72" s="2"/>
      <c r="AV72" s="2"/>
      <c r="AW72" s="2"/>
      <c r="AX72" s="2"/>
      <c r="AY72" s="2"/>
      <c r="AZ72" s="2"/>
      <c r="BA72" s="2"/>
    </row>
    <row r="73" spans="1:53" x14ac:dyDescent="0.25">
      <c r="A73" s="2" t="s">
        <v>79</v>
      </c>
      <c r="B73" s="2" t="str">
        <f t="shared" ca="1" si="3"/>
        <v/>
      </c>
      <c r="C73" s="2" t="e">
        <f ca="1">+IF(IFTA_Quarterly!$I91&gt;0,IFTA_Quarterly!$I91*TEST!C$5/100*C$3,0)</f>
        <v>#VALUE!</v>
      </c>
      <c r="D73" s="31" t="e">
        <f ca="1">+IF(IFTA_Quarterly!$I91&gt;0,IFTA_Quarterly!$I91*TEST!D$5/100*D$3,0)</f>
        <v>#VALUE!</v>
      </c>
      <c r="E73" s="31" t="e">
        <f ca="1">+IF(IFTA_Quarterly!$I91&gt;0,IFTA_Quarterly!$I91*TEST!E$5/100*E$3,0)</f>
        <v>#VALUE!</v>
      </c>
      <c r="F73" s="31" t="e">
        <f ca="1">+IF(IFTA_Quarterly!$I91&gt;0,IFTA_Quarterly!$I91*TEST!F$5/100*F$3,0)</f>
        <v>#VALUE!</v>
      </c>
      <c r="G73" s="31" t="e">
        <f ca="1">+IF(IFTA_Quarterly!$I91&gt;0,IFTA_Quarterly!$I91*TEST!G$5/100*G$3,0)</f>
        <v>#VALUE!</v>
      </c>
      <c r="H73" s="31" t="e">
        <f ca="1">+IF(IFTA_Quarterly!$I91&gt;0,IFTA_Quarterly!$I91*TEST!H$5/100*H$3,0)</f>
        <v>#VALUE!</v>
      </c>
      <c r="I73" s="31" t="e">
        <f ca="1">+IF(IFTA_Quarterly!$I91&gt;0,IFTA_Quarterly!$I91*TEST!I$5/100*I$3,0)</f>
        <v>#VALUE!</v>
      </c>
      <c r="J73" s="31" t="e">
        <f ca="1">+IF(IFTA_Quarterly!$I91&gt;0,IFTA_Quarterly!$I91*TEST!J$5/100*J$3,0)</f>
        <v>#VALUE!</v>
      </c>
      <c r="K73" s="31" t="e">
        <f ca="1">+IF(IFTA_Quarterly!$I91&gt;0,IFTA_Quarterly!$I91*TEST!K$5/100*K$3,0)</f>
        <v>#VALUE!</v>
      </c>
      <c r="L73" s="31" t="e">
        <f ca="1">+IF(IFTA_Quarterly!$I91&gt;0,IFTA_Quarterly!$I91*TEST!L$5/100*L$3,0)</f>
        <v>#VALUE!</v>
      </c>
      <c r="M73" s="31" t="e">
        <f ca="1">+IF(IFTA_Quarterly!$I91&gt;0,IFTA_Quarterly!$I91*TEST!M$5/100*M$3,0)</f>
        <v>#VALUE!</v>
      </c>
      <c r="N73" s="31" t="e">
        <f ca="1">+IF(IFTA_Quarterly!$I91&gt;0,IFTA_Quarterly!$I91*TEST!N$5/100*N$3,0)</f>
        <v>#VALUE!</v>
      </c>
      <c r="O73" s="31" t="e">
        <f ca="1">+IF(IFTA_Quarterly!$I91&gt;0,IFTA_Quarterly!$I91*TEST!O$5/100*O$3,0)</f>
        <v>#VALUE!</v>
      </c>
      <c r="P73" s="31" t="e">
        <f ca="1">+IF(IFTA_Quarterly!$I91&gt;0,IFTA_Quarterly!$I91*TEST!P$5/100*P$3,0)</f>
        <v>#VALUE!</v>
      </c>
      <c r="Q73" s="31" t="e">
        <f ca="1">+IF(IFTA_Quarterly!$I91&gt;0,IFTA_Quarterly!$I91*TEST!Q$5/100*Q$3,0)</f>
        <v>#VALUE!</v>
      </c>
      <c r="R73" s="31" t="e">
        <f ca="1">+IF(IFTA_Quarterly!$I91&gt;0,IFTA_Quarterly!$I91*TEST!R$5/100*R$3,0)</f>
        <v>#VALUE!</v>
      </c>
      <c r="S73" s="31" t="e">
        <f ca="1">+IF(IFTA_Quarterly!$I91&gt;0,IFTA_Quarterly!$I91*TEST!S$5/100*S$3,0)</f>
        <v>#VALUE!</v>
      </c>
      <c r="T73" s="31" t="e">
        <f ca="1">+IF(IFTA_Quarterly!$I91&gt;0,IFTA_Quarterly!$I91*TEST!T$5/100*T$3,0)</f>
        <v>#VALUE!</v>
      </c>
      <c r="U73" s="31" t="e">
        <f ca="1">+IF(IFTA_Quarterly!$I91&gt;0,IFTA_Quarterly!$I91*TEST!U$5/100*U$3,0)</f>
        <v>#VALUE!</v>
      </c>
      <c r="V73" s="31" t="e">
        <f ca="1">+IF(IFTA_Quarterly!$I91&gt;0,IFTA_Quarterly!$I91*TEST!V$5/100*V$3,0)</f>
        <v>#VALUE!</v>
      </c>
      <c r="W73" s="31" t="e">
        <f ca="1">+IF(IFTA_Quarterly!$I91&gt;0,IFTA_Quarterly!$I91*TEST!W$5/100*W$3,0)</f>
        <v>#VALUE!</v>
      </c>
      <c r="X73" s="31" t="e">
        <f ca="1">+IF(IFTA_Quarterly!$I91&gt;0,IFTA_Quarterly!$I91*TEST!X$5/100*X$3,0)</f>
        <v>#VALUE!</v>
      </c>
      <c r="Y73" s="31" t="e">
        <f ca="1">+IF(IFTA_Quarterly!$I91&gt;0,IFTA_Quarterly!$I91*TEST!Y$5/100*Y$3,0)</f>
        <v>#VALUE!</v>
      </c>
      <c r="Z73" s="31" t="e">
        <f ca="1">+IF(IFTA_Quarterly!$I91&gt;0,IFTA_Quarterly!$I91*TEST!Z$5/100*Z$3,0)</f>
        <v>#VALUE!</v>
      </c>
      <c r="AA73" s="31" t="e">
        <f ca="1">+IF(IFTA_Quarterly!$I91&gt;0,IFTA_Quarterly!$I91*TEST!AA$5/100*AA$3,0)</f>
        <v>#VALUE!</v>
      </c>
      <c r="AB73" s="31" t="e">
        <f ca="1">+IF(IFTA_Quarterly!$I91&gt;0,IFTA_Quarterly!$I91*TEST!AB$5/100*AB$3,0)</f>
        <v>#VALUE!</v>
      </c>
      <c r="AC73" s="31" t="e">
        <f ca="1">+IF(IFTA_Quarterly!$I91&gt;0,IFTA_Quarterly!$I91*TEST!AC$5/100*AC$3,0)</f>
        <v>#VALUE!</v>
      </c>
      <c r="AD73" s="31" t="e">
        <f ca="1">+IF(IFTA_Quarterly!$I91&gt;0,IFTA_Quarterly!$I91*TEST!AD$5/100*AD$3,0)</f>
        <v>#VALUE!</v>
      </c>
      <c r="AE73" s="2"/>
      <c r="AF73" s="2"/>
      <c r="AG73" s="2"/>
      <c r="AH73" s="2"/>
      <c r="AI73" s="2"/>
      <c r="AJ73" s="2"/>
      <c r="AK73" s="2"/>
      <c r="AL73" s="2"/>
      <c r="AM73" s="2"/>
      <c r="AN73" s="2"/>
      <c r="AO73" s="2"/>
      <c r="AP73" s="2"/>
      <c r="AQ73" s="2"/>
      <c r="AR73" s="2"/>
      <c r="AS73" s="2"/>
      <c r="AT73" s="2"/>
      <c r="AU73" s="2"/>
      <c r="AV73" s="2"/>
      <c r="AW73" s="2"/>
      <c r="AX73" s="2"/>
      <c r="AY73" s="2"/>
      <c r="AZ73" s="2"/>
      <c r="BA73" s="2"/>
    </row>
    <row r="74" spans="1:53" x14ac:dyDescent="0.25">
      <c r="AA74" s="31" t="e">
        <f ca="1">+IF(IFTA_Quarterly!$I92&gt;0,IFTA_Quarterly!$I92*TEST!AA$5/100*AA$3,0)</f>
        <v>#VALUE!</v>
      </c>
      <c r="AB74" s="31" t="e">
        <f ca="1">+IF(IFTA_Quarterly!$I92&gt;0,IFTA_Quarterly!$I92*TEST!AB$5/100*AB$3,0)</f>
        <v>#VALUE!</v>
      </c>
      <c r="AC74" s="31" t="e">
        <f ca="1">+IF(IFTA_Quarterly!$I92&gt;0,IFTA_Quarterly!$I92*TEST!AC$5/100*AC$3,0)</f>
        <v>#VALUE!</v>
      </c>
      <c r="AD74" s="31" t="e">
        <f ca="1">+IF(IFTA_Quarterly!$I92&gt;0,IFTA_Quarterly!$I92*TEST!AD$5/100*AD$3,0)</f>
        <v>#VALUE!</v>
      </c>
    </row>
  </sheetData>
  <sheetProtection algorithmName="SHA-512" hashValue="vfno36H6w0M7dQzeLKzRmSlgTYyMwctgLaLpruNKKmjh1MZP5sg7yHwqbVW0I07WlDHIleXU5YZHLH2yBdpuAA==" saltValue="aurCyZO+ogX3VAVXuTh4OA==" spinCount="100000" sheet="1" objects="1" scenarios="1"/>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E74"/>
  <sheetViews>
    <sheetView zoomScaleNormal="100" workbookViewId="0">
      <pane xSplit="1" ySplit="6" topLeftCell="DF7" activePane="bottomRight" state="frozen"/>
      <selection activeCell="Z51" sqref="Z51"/>
      <selection pane="topRight" activeCell="Z51" sqref="Z51"/>
      <selection pane="bottomLeft" activeCell="Z51" sqref="Z51"/>
      <selection pane="bottomRight" activeCell="EB6" sqref="EB6"/>
    </sheetView>
  </sheetViews>
  <sheetFormatPr defaultRowHeight="15" x14ac:dyDescent="0.25"/>
  <cols>
    <col min="1" max="1" width="17.28515625" customWidth="1"/>
    <col min="2" max="2" width="12.85546875" bestFit="1" customWidth="1"/>
  </cols>
  <sheetData>
    <row r="1" spans="1:135" ht="15.75" thickBot="1" x14ac:dyDescent="0.3">
      <c r="A1" s="1" t="s">
        <v>22</v>
      </c>
      <c r="B1" s="1"/>
    </row>
    <row r="2" spans="1:135" x14ac:dyDescent="0.25">
      <c r="A2" s="32" t="s">
        <v>137</v>
      </c>
      <c r="B2" s="33"/>
      <c r="C2" s="34">
        <v>0</v>
      </c>
      <c r="D2" s="34">
        <f>C2+1</f>
        <v>1</v>
      </c>
      <c r="E2" s="34">
        <f t="shared" ref="E2:AQ2" si="0">D2+1</f>
        <v>2</v>
      </c>
      <c r="F2" s="34">
        <f t="shared" si="0"/>
        <v>3</v>
      </c>
      <c r="G2" s="34">
        <f t="shared" si="0"/>
        <v>4</v>
      </c>
      <c r="H2" s="34">
        <f t="shared" si="0"/>
        <v>5</v>
      </c>
      <c r="I2" s="34">
        <f t="shared" si="0"/>
        <v>6</v>
      </c>
      <c r="J2" s="34">
        <f t="shared" si="0"/>
        <v>7</v>
      </c>
      <c r="K2" s="34">
        <f t="shared" si="0"/>
        <v>8</v>
      </c>
      <c r="L2" s="34">
        <f t="shared" si="0"/>
        <v>9</v>
      </c>
      <c r="M2" s="34">
        <f t="shared" si="0"/>
        <v>10</v>
      </c>
      <c r="N2" s="34">
        <f t="shared" si="0"/>
        <v>11</v>
      </c>
      <c r="O2" s="34">
        <f t="shared" si="0"/>
        <v>12</v>
      </c>
      <c r="P2" s="34">
        <f>O2+1</f>
        <v>13</v>
      </c>
      <c r="Q2" s="34">
        <f t="shared" si="0"/>
        <v>14</v>
      </c>
      <c r="R2" s="34">
        <f t="shared" si="0"/>
        <v>15</v>
      </c>
      <c r="S2" s="34">
        <f t="shared" si="0"/>
        <v>16</v>
      </c>
      <c r="T2" s="34">
        <f t="shared" si="0"/>
        <v>17</v>
      </c>
      <c r="U2" s="34">
        <f t="shared" si="0"/>
        <v>18</v>
      </c>
      <c r="V2" s="34">
        <f t="shared" si="0"/>
        <v>19</v>
      </c>
      <c r="W2" s="34">
        <f t="shared" si="0"/>
        <v>20</v>
      </c>
      <c r="X2" s="34">
        <f t="shared" si="0"/>
        <v>21</v>
      </c>
      <c r="Y2" s="34">
        <f t="shared" si="0"/>
        <v>22</v>
      </c>
      <c r="Z2" s="34">
        <f t="shared" si="0"/>
        <v>23</v>
      </c>
      <c r="AA2" s="34">
        <f t="shared" si="0"/>
        <v>24</v>
      </c>
      <c r="AB2" s="34">
        <f>AA2+1</f>
        <v>25</v>
      </c>
      <c r="AC2" s="34">
        <f t="shared" si="0"/>
        <v>26</v>
      </c>
      <c r="AD2" s="34">
        <f t="shared" si="0"/>
        <v>27</v>
      </c>
      <c r="AE2" s="34">
        <f t="shared" si="0"/>
        <v>28</v>
      </c>
      <c r="AF2" s="34">
        <f t="shared" si="0"/>
        <v>29</v>
      </c>
      <c r="AG2" s="34">
        <f t="shared" si="0"/>
        <v>30</v>
      </c>
      <c r="AH2" s="34">
        <f t="shared" si="0"/>
        <v>31</v>
      </c>
      <c r="AI2" s="34">
        <f t="shared" si="0"/>
        <v>32</v>
      </c>
      <c r="AJ2" s="34">
        <f t="shared" si="0"/>
        <v>33</v>
      </c>
      <c r="AK2" s="34">
        <f t="shared" si="0"/>
        <v>34</v>
      </c>
      <c r="AL2" s="34">
        <f t="shared" si="0"/>
        <v>35</v>
      </c>
      <c r="AM2" s="34">
        <f t="shared" si="0"/>
        <v>36</v>
      </c>
      <c r="AN2" s="34">
        <f>AM2+1</f>
        <v>37</v>
      </c>
      <c r="AO2" s="34">
        <f t="shared" si="0"/>
        <v>38</v>
      </c>
      <c r="AP2" s="34">
        <f t="shared" si="0"/>
        <v>39</v>
      </c>
      <c r="AQ2" s="34">
        <f t="shared" si="0"/>
        <v>40</v>
      </c>
      <c r="AR2" s="34">
        <f t="shared" ref="AR2:BV2" si="1">AQ2+1</f>
        <v>41</v>
      </c>
      <c r="AS2" s="34">
        <f t="shared" si="1"/>
        <v>42</v>
      </c>
      <c r="AT2" s="34">
        <f t="shared" si="1"/>
        <v>43</v>
      </c>
      <c r="AU2" s="34">
        <f t="shared" si="1"/>
        <v>44</v>
      </c>
      <c r="AV2" s="34">
        <f t="shared" si="1"/>
        <v>45</v>
      </c>
      <c r="AW2" s="34">
        <f t="shared" si="1"/>
        <v>46</v>
      </c>
      <c r="AX2" s="34">
        <f t="shared" si="1"/>
        <v>47</v>
      </c>
      <c r="AY2" s="34">
        <f t="shared" si="1"/>
        <v>48</v>
      </c>
      <c r="AZ2" s="34">
        <f t="shared" si="1"/>
        <v>49</v>
      </c>
      <c r="BA2" s="34">
        <f t="shared" si="1"/>
        <v>50</v>
      </c>
      <c r="BB2" s="34">
        <f t="shared" si="1"/>
        <v>51</v>
      </c>
      <c r="BC2" s="34">
        <f t="shared" si="1"/>
        <v>52</v>
      </c>
      <c r="BD2" s="34">
        <f t="shared" si="1"/>
        <v>53</v>
      </c>
      <c r="BE2" s="34">
        <f t="shared" si="1"/>
        <v>54</v>
      </c>
      <c r="BF2" s="34">
        <f t="shared" si="1"/>
        <v>55</v>
      </c>
      <c r="BG2" s="34">
        <f t="shared" si="1"/>
        <v>56</v>
      </c>
      <c r="BH2" s="34">
        <f t="shared" si="1"/>
        <v>57</v>
      </c>
      <c r="BI2" s="34">
        <f t="shared" si="1"/>
        <v>58</v>
      </c>
      <c r="BJ2" s="34">
        <f t="shared" si="1"/>
        <v>59</v>
      </c>
      <c r="BK2" s="34">
        <f t="shared" si="1"/>
        <v>60</v>
      </c>
      <c r="BL2" s="34">
        <f t="shared" si="1"/>
        <v>61</v>
      </c>
      <c r="BM2" s="34">
        <f t="shared" si="1"/>
        <v>62</v>
      </c>
      <c r="BN2" s="34">
        <f t="shared" si="1"/>
        <v>63</v>
      </c>
      <c r="BO2" s="34">
        <f t="shared" si="1"/>
        <v>64</v>
      </c>
      <c r="BP2" s="34">
        <f t="shared" si="1"/>
        <v>65</v>
      </c>
      <c r="BQ2" s="34">
        <f t="shared" si="1"/>
        <v>66</v>
      </c>
      <c r="BR2" s="34">
        <f t="shared" si="1"/>
        <v>67</v>
      </c>
      <c r="BS2" s="34">
        <f t="shared" si="1"/>
        <v>68</v>
      </c>
      <c r="BT2" s="34">
        <f t="shared" si="1"/>
        <v>69</v>
      </c>
      <c r="BU2" s="34">
        <f t="shared" si="1"/>
        <v>70</v>
      </c>
      <c r="BV2" s="34">
        <f t="shared" si="1"/>
        <v>71</v>
      </c>
      <c r="BW2" s="34">
        <f t="shared" ref="BW2" si="2">BV2+1</f>
        <v>72</v>
      </c>
      <c r="BX2" s="34">
        <f t="shared" ref="BX2" si="3">BW2+1</f>
        <v>73</v>
      </c>
      <c r="BY2" s="34">
        <f t="shared" ref="BY2" si="4">BX2+1</f>
        <v>74</v>
      </c>
      <c r="BZ2" s="34">
        <f t="shared" ref="BZ2" si="5">BY2+1</f>
        <v>75</v>
      </c>
      <c r="CA2" s="34">
        <f t="shared" ref="CA2" si="6">BZ2+1</f>
        <v>76</v>
      </c>
      <c r="CB2" s="34">
        <f t="shared" ref="CB2" si="7">CA2+1</f>
        <v>77</v>
      </c>
      <c r="CC2" s="34">
        <f t="shared" ref="CC2" si="8">CB2+1</f>
        <v>78</v>
      </c>
      <c r="CD2" s="34">
        <f t="shared" ref="CD2" si="9">CC2+1</f>
        <v>79</v>
      </c>
      <c r="CE2" s="34">
        <f t="shared" ref="CE2" si="10">CD2+1</f>
        <v>80</v>
      </c>
      <c r="CF2" s="34">
        <f t="shared" ref="CF2" si="11">CE2+1</f>
        <v>81</v>
      </c>
      <c r="CG2" s="34">
        <f t="shared" ref="CG2" si="12">CF2+1</f>
        <v>82</v>
      </c>
      <c r="CH2" s="34">
        <f t="shared" ref="CH2" si="13">CG2+1</f>
        <v>83</v>
      </c>
      <c r="CI2" s="34">
        <f t="shared" ref="CI2" si="14">CH2+1</f>
        <v>84</v>
      </c>
      <c r="CJ2" s="34">
        <f t="shared" ref="CJ2" si="15">CI2+1</f>
        <v>85</v>
      </c>
      <c r="CK2" s="34">
        <f t="shared" ref="CK2" si="16">CJ2+1</f>
        <v>86</v>
      </c>
      <c r="CL2" s="34">
        <f t="shared" ref="CL2" si="17">CK2+1</f>
        <v>87</v>
      </c>
      <c r="CM2" s="34">
        <f t="shared" ref="CM2" si="18">CL2+1</f>
        <v>88</v>
      </c>
      <c r="CN2" s="34">
        <f t="shared" ref="CN2" si="19">CM2+1</f>
        <v>89</v>
      </c>
      <c r="CO2" s="34">
        <f t="shared" ref="CO2" si="20">CN2+1</f>
        <v>90</v>
      </c>
      <c r="CP2" s="34">
        <f t="shared" ref="CP2" si="21">CO2+1</f>
        <v>91</v>
      </c>
      <c r="CQ2" s="34">
        <f t="shared" ref="CQ2" si="22">CP2+1</f>
        <v>92</v>
      </c>
      <c r="CR2" s="34">
        <f t="shared" ref="CR2" si="23">CQ2+1</f>
        <v>93</v>
      </c>
      <c r="CS2" s="34">
        <f t="shared" ref="CS2" si="24">CR2+1</f>
        <v>94</v>
      </c>
      <c r="CT2" s="34">
        <f t="shared" ref="CT2" si="25">CS2+1</f>
        <v>95</v>
      </c>
      <c r="CU2" s="34">
        <f t="shared" ref="CU2" si="26">CT2+1</f>
        <v>96</v>
      </c>
      <c r="CV2" s="34">
        <f t="shared" ref="CV2" si="27">CU2+1</f>
        <v>97</v>
      </c>
      <c r="CW2" s="34">
        <f t="shared" ref="CW2" si="28">CV2+1</f>
        <v>98</v>
      </c>
      <c r="CX2" s="34">
        <f t="shared" ref="CX2" si="29">CW2+1</f>
        <v>99</v>
      </c>
      <c r="CY2" s="34">
        <f t="shared" ref="CY2" si="30">CX2+1</f>
        <v>100</v>
      </c>
      <c r="CZ2" s="34">
        <f t="shared" ref="CZ2" si="31">CY2+1</f>
        <v>101</v>
      </c>
      <c r="DA2" s="34">
        <f t="shared" ref="DA2" si="32">CZ2+1</f>
        <v>102</v>
      </c>
      <c r="DB2" s="34">
        <f t="shared" ref="DB2" si="33">DA2+1</f>
        <v>103</v>
      </c>
      <c r="DC2" s="34">
        <f t="shared" ref="DC2" si="34">DB2+1</f>
        <v>104</v>
      </c>
      <c r="DD2" s="34">
        <f t="shared" ref="DD2" si="35">DC2+1</f>
        <v>105</v>
      </c>
      <c r="DE2" s="34">
        <f t="shared" ref="DE2" si="36">DD2+1</f>
        <v>106</v>
      </c>
      <c r="DF2" s="34">
        <f t="shared" ref="DF2" si="37">DE2+1</f>
        <v>107</v>
      </c>
      <c r="DG2" s="34">
        <f t="shared" ref="DG2" si="38">DF2+1</f>
        <v>108</v>
      </c>
      <c r="DH2" s="34">
        <f t="shared" ref="DH2" si="39">DG2+1</f>
        <v>109</v>
      </c>
      <c r="DI2" s="34">
        <f t="shared" ref="DI2" si="40">DH2+1</f>
        <v>110</v>
      </c>
      <c r="DJ2" s="34">
        <f t="shared" ref="DJ2" si="41">DI2+1</f>
        <v>111</v>
      </c>
      <c r="DK2" s="34">
        <f t="shared" ref="DK2" si="42">DJ2+1</f>
        <v>112</v>
      </c>
      <c r="DL2" s="34">
        <f t="shared" ref="DL2" si="43">DK2+1</f>
        <v>113</v>
      </c>
      <c r="DM2" s="34">
        <f t="shared" ref="DM2" si="44">DL2+1</f>
        <v>114</v>
      </c>
      <c r="DN2" s="34">
        <f t="shared" ref="DN2" si="45">DM2+1</f>
        <v>115</v>
      </c>
      <c r="DO2" s="34">
        <f t="shared" ref="DO2" si="46">DN2+1</f>
        <v>116</v>
      </c>
      <c r="DP2" s="34">
        <f t="shared" ref="DP2" si="47">DO2+1</f>
        <v>117</v>
      </c>
      <c r="DQ2" s="34">
        <f t="shared" ref="DQ2" si="48">DP2+1</f>
        <v>118</v>
      </c>
      <c r="DR2" s="34">
        <f t="shared" ref="DR2:EE2" si="49">DQ2+1</f>
        <v>119</v>
      </c>
      <c r="DS2" s="34">
        <f t="shared" si="49"/>
        <v>120</v>
      </c>
      <c r="DT2" s="34">
        <f t="shared" si="49"/>
        <v>121</v>
      </c>
      <c r="DU2" s="34">
        <f t="shared" si="49"/>
        <v>122</v>
      </c>
      <c r="DV2" s="34">
        <f t="shared" si="49"/>
        <v>123</v>
      </c>
      <c r="DW2" s="34">
        <f t="shared" si="49"/>
        <v>124</v>
      </c>
      <c r="DX2" s="34">
        <f t="shared" si="49"/>
        <v>125</v>
      </c>
      <c r="DY2" s="34">
        <f t="shared" si="49"/>
        <v>126</v>
      </c>
      <c r="DZ2" s="34">
        <f t="shared" si="49"/>
        <v>127</v>
      </c>
      <c r="EA2" s="34">
        <f t="shared" si="49"/>
        <v>128</v>
      </c>
      <c r="EB2" s="34">
        <f t="shared" si="49"/>
        <v>129</v>
      </c>
      <c r="EC2" s="34">
        <f t="shared" si="49"/>
        <v>130</v>
      </c>
      <c r="ED2" s="34">
        <f t="shared" si="49"/>
        <v>131</v>
      </c>
      <c r="EE2" s="34">
        <f t="shared" si="49"/>
        <v>132</v>
      </c>
    </row>
    <row r="3" spans="1:135" x14ac:dyDescent="0.25">
      <c r="A3" s="37" t="s">
        <v>138</v>
      </c>
      <c r="B3" s="30" t="s">
        <v>140</v>
      </c>
      <c r="C3" s="22" t="e">
        <f t="shared" ref="C3:AH3" ca="1" si="50">+IF(C2&lt;=Cur_Month,IF(D2-Int_Start&gt;0,1,0),0)</f>
        <v>#N/A</v>
      </c>
      <c r="D3" s="22" t="e">
        <f t="shared" ca="1" si="50"/>
        <v>#N/A</v>
      </c>
      <c r="E3" s="22" t="e">
        <f t="shared" ca="1" si="50"/>
        <v>#N/A</v>
      </c>
      <c r="F3" s="22" t="e">
        <f t="shared" ca="1" si="50"/>
        <v>#N/A</v>
      </c>
      <c r="G3" s="22" t="e">
        <f t="shared" ca="1" si="50"/>
        <v>#N/A</v>
      </c>
      <c r="H3" s="22" t="e">
        <f t="shared" ca="1" si="50"/>
        <v>#N/A</v>
      </c>
      <c r="I3" s="22" t="e">
        <f t="shared" ca="1" si="50"/>
        <v>#N/A</v>
      </c>
      <c r="J3" s="22" t="e">
        <f t="shared" ca="1" si="50"/>
        <v>#N/A</v>
      </c>
      <c r="K3" s="22" t="e">
        <f t="shared" ca="1" si="50"/>
        <v>#N/A</v>
      </c>
      <c r="L3" s="22" t="e">
        <f t="shared" ca="1" si="50"/>
        <v>#N/A</v>
      </c>
      <c r="M3" s="22" t="e">
        <f t="shared" ca="1" si="50"/>
        <v>#N/A</v>
      </c>
      <c r="N3" s="22" t="e">
        <f t="shared" ca="1" si="50"/>
        <v>#N/A</v>
      </c>
      <c r="O3" s="22" t="e">
        <f t="shared" ca="1" si="50"/>
        <v>#N/A</v>
      </c>
      <c r="P3" s="22" t="e">
        <f t="shared" ca="1" si="50"/>
        <v>#N/A</v>
      </c>
      <c r="Q3" s="22" t="e">
        <f t="shared" ca="1" si="50"/>
        <v>#N/A</v>
      </c>
      <c r="R3" s="22" t="e">
        <f t="shared" ca="1" si="50"/>
        <v>#N/A</v>
      </c>
      <c r="S3" s="22" t="e">
        <f t="shared" ca="1" si="50"/>
        <v>#N/A</v>
      </c>
      <c r="T3" s="22" t="e">
        <f t="shared" ca="1" si="50"/>
        <v>#N/A</v>
      </c>
      <c r="U3" s="22" t="e">
        <f t="shared" ca="1" si="50"/>
        <v>#N/A</v>
      </c>
      <c r="V3" s="22" t="e">
        <f t="shared" ca="1" si="50"/>
        <v>#N/A</v>
      </c>
      <c r="W3" s="22" t="e">
        <f t="shared" ca="1" si="50"/>
        <v>#N/A</v>
      </c>
      <c r="X3" s="22" t="e">
        <f t="shared" ca="1" si="50"/>
        <v>#N/A</v>
      </c>
      <c r="Y3" s="22" t="e">
        <f t="shared" ca="1" si="50"/>
        <v>#N/A</v>
      </c>
      <c r="Z3" s="22" t="e">
        <f t="shared" ca="1" si="50"/>
        <v>#N/A</v>
      </c>
      <c r="AA3" s="22" t="e">
        <f t="shared" ca="1" si="50"/>
        <v>#N/A</v>
      </c>
      <c r="AB3" s="22" t="e">
        <f t="shared" ca="1" si="50"/>
        <v>#N/A</v>
      </c>
      <c r="AC3" s="22" t="e">
        <f t="shared" ca="1" si="50"/>
        <v>#N/A</v>
      </c>
      <c r="AD3" s="22" t="e">
        <f t="shared" ca="1" si="50"/>
        <v>#N/A</v>
      </c>
      <c r="AE3" s="22" t="e">
        <f t="shared" ca="1" si="50"/>
        <v>#N/A</v>
      </c>
      <c r="AF3" s="22" t="e">
        <f t="shared" ca="1" si="50"/>
        <v>#N/A</v>
      </c>
      <c r="AG3" s="22" t="e">
        <f t="shared" ca="1" si="50"/>
        <v>#N/A</v>
      </c>
      <c r="AH3" s="22" t="e">
        <f t="shared" ca="1" si="50"/>
        <v>#N/A</v>
      </c>
      <c r="AI3" s="22" t="e">
        <f t="shared" ref="AI3:BN3" ca="1" si="51">+IF(AI2&lt;=Cur_Month,IF(AJ2-Int_Start&gt;0,1,0),0)</f>
        <v>#N/A</v>
      </c>
      <c r="AJ3" s="22" t="e">
        <f t="shared" ca="1" si="51"/>
        <v>#N/A</v>
      </c>
      <c r="AK3" s="22" t="e">
        <f t="shared" ca="1" si="51"/>
        <v>#N/A</v>
      </c>
      <c r="AL3" s="22" t="e">
        <f t="shared" ca="1" si="51"/>
        <v>#N/A</v>
      </c>
      <c r="AM3" s="22" t="e">
        <f t="shared" ca="1" si="51"/>
        <v>#N/A</v>
      </c>
      <c r="AN3" s="22" t="e">
        <f t="shared" ca="1" si="51"/>
        <v>#N/A</v>
      </c>
      <c r="AO3" s="22" t="e">
        <f t="shared" ca="1" si="51"/>
        <v>#N/A</v>
      </c>
      <c r="AP3" s="22" t="e">
        <f t="shared" ca="1" si="51"/>
        <v>#N/A</v>
      </c>
      <c r="AQ3" s="22" t="e">
        <f t="shared" ca="1" si="51"/>
        <v>#N/A</v>
      </c>
      <c r="AR3" s="22" t="e">
        <f t="shared" ca="1" si="51"/>
        <v>#N/A</v>
      </c>
      <c r="AS3" s="22" t="e">
        <f t="shared" ca="1" si="51"/>
        <v>#N/A</v>
      </c>
      <c r="AT3" s="22" t="e">
        <f t="shared" ca="1" si="51"/>
        <v>#N/A</v>
      </c>
      <c r="AU3" s="22" t="e">
        <f t="shared" ca="1" si="51"/>
        <v>#N/A</v>
      </c>
      <c r="AV3" s="22" t="e">
        <f t="shared" ca="1" si="51"/>
        <v>#N/A</v>
      </c>
      <c r="AW3" s="22" t="e">
        <f t="shared" ca="1" si="51"/>
        <v>#N/A</v>
      </c>
      <c r="AX3" s="22" t="e">
        <f t="shared" ca="1" si="51"/>
        <v>#N/A</v>
      </c>
      <c r="AY3" s="22" t="e">
        <f t="shared" ca="1" si="51"/>
        <v>#N/A</v>
      </c>
      <c r="AZ3" s="22" t="e">
        <f t="shared" ca="1" si="51"/>
        <v>#N/A</v>
      </c>
      <c r="BA3" s="22" t="e">
        <f t="shared" ca="1" si="51"/>
        <v>#N/A</v>
      </c>
      <c r="BB3" s="22" t="e">
        <f t="shared" ca="1" si="51"/>
        <v>#N/A</v>
      </c>
      <c r="BC3" s="22" t="e">
        <f t="shared" ca="1" si="51"/>
        <v>#N/A</v>
      </c>
      <c r="BD3" s="22" t="e">
        <f t="shared" ca="1" si="51"/>
        <v>#N/A</v>
      </c>
      <c r="BE3" s="22" t="e">
        <f t="shared" ca="1" si="51"/>
        <v>#N/A</v>
      </c>
      <c r="BF3" s="22" t="e">
        <f t="shared" ca="1" si="51"/>
        <v>#N/A</v>
      </c>
      <c r="BG3" s="22" t="e">
        <f t="shared" ca="1" si="51"/>
        <v>#N/A</v>
      </c>
      <c r="BH3" s="22" t="e">
        <f t="shared" ca="1" si="51"/>
        <v>#N/A</v>
      </c>
      <c r="BI3" s="22" t="e">
        <f t="shared" ca="1" si="51"/>
        <v>#N/A</v>
      </c>
      <c r="BJ3" s="22" t="e">
        <f t="shared" ca="1" si="51"/>
        <v>#N/A</v>
      </c>
      <c r="BK3" s="22" t="e">
        <f t="shared" ca="1" si="51"/>
        <v>#N/A</v>
      </c>
      <c r="BL3" s="22" t="e">
        <f t="shared" ca="1" si="51"/>
        <v>#N/A</v>
      </c>
      <c r="BM3" s="22" t="e">
        <f t="shared" ca="1" si="51"/>
        <v>#N/A</v>
      </c>
      <c r="BN3" s="22" t="e">
        <f t="shared" ca="1" si="51"/>
        <v>#N/A</v>
      </c>
      <c r="BO3" s="22" t="e">
        <f t="shared" ref="BO3:BV3" ca="1" si="52">+IF(BO2&lt;=Cur_Month,IF(BP2-Int_Start&gt;0,1,0),0)</f>
        <v>#N/A</v>
      </c>
      <c r="BP3" s="22" t="e">
        <f t="shared" ca="1" si="52"/>
        <v>#N/A</v>
      </c>
      <c r="BQ3" s="22" t="e">
        <f t="shared" ca="1" si="52"/>
        <v>#N/A</v>
      </c>
      <c r="BR3" s="22" t="e">
        <f t="shared" ca="1" si="52"/>
        <v>#N/A</v>
      </c>
      <c r="BS3" s="22" t="e">
        <f t="shared" ca="1" si="52"/>
        <v>#N/A</v>
      </c>
      <c r="BT3" s="22" t="e">
        <f t="shared" ca="1" si="52"/>
        <v>#N/A</v>
      </c>
      <c r="BU3" s="22" t="e">
        <f t="shared" ca="1" si="52"/>
        <v>#N/A</v>
      </c>
      <c r="BV3" s="22" t="e">
        <f t="shared" ca="1" si="52"/>
        <v>#N/A</v>
      </c>
      <c r="BW3" s="22" t="e">
        <f t="shared" ref="BW3" ca="1" si="53">+IF(BW2&lt;=Cur_Month,IF(BX2-Int_Start&gt;0,1,0),0)</f>
        <v>#N/A</v>
      </c>
      <c r="BX3" s="22" t="e">
        <f t="shared" ref="BX3" ca="1" si="54">+IF(BX2&lt;=Cur_Month,IF(BY2-Int_Start&gt;0,1,0),0)</f>
        <v>#N/A</v>
      </c>
      <c r="BY3" s="22" t="e">
        <f t="shared" ref="BY3" ca="1" si="55">+IF(BY2&lt;=Cur_Month,IF(BZ2-Int_Start&gt;0,1,0),0)</f>
        <v>#N/A</v>
      </c>
      <c r="BZ3" s="22" t="e">
        <f t="shared" ref="BZ3" ca="1" si="56">+IF(BZ2&lt;=Cur_Month,IF(CA2-Int_Start&gt;0,1,0),0)</f>
        <v>#N/A</v>
      </c>
      <c r="CA3" s="22" t="e">
        <f t="shared" ref="CA3" ca="1" si="57">+IF(CA2&lt;=Cur_Month,IF(CB2-Int_Start&gt;0,1,0),0)</f>
        <v>#N/A</v>
      </c>
      <c r="CB3" s="22" t="e">
        <f t="shared" ref="CB3" ca="1" si="58">+IF(CB2&lt;=Cur_Month,IF(CC2-Int_Start&gt;0,1,0),0)</f>
        <v>#N/A</v>
      </c>
      <c r="CC3" s="22" t="e">
        <f t="shared" ref="CC3" ca="1" si="59">+IF(CC2&lt;=Cur_Month,IF(CD2-Int_Start&gt;0,1,0),0)</f>
        <v>#N/A</v>
      </c>
      <c r="CD3" s="22" t="e">
        <f t="shared" ref="CD3" ca="1" si="60">+IF(CD2&lt;=Cur_Month,IF(CE2-Int_Start&gt;0,1,0),0)</f>
        <v>#N/A</v>
      </c>
      <c r="CE3" s="22" t="e">
        <f t="shared" ref="CE3" ca="1" si="61">+IF(CE2&lt;=Cur_Month,IF(CF2-Int_Start&gt;0,1,0),0)</f>
        <v>#N/A</v>
      </c>
      <c r="CF3" s="22" t="e">
        <f t="shared" ref="CF3" ca="1" si="62">+IF(CF2&lt;=Cur_Month,IF(CG2-Int_Start&gt;0,1,0),0)</f>
        <v>#N/A</v>
      </c>
      <c r="CG3" s="22" t="e">
        <f t="shared" ref="CG3:CH3" ca="1" si="63">+IF(CG2&lt;=Cur_Month,IF(CH2-Int_Start&gt;0,1,0),0)</f>
        <v>#N/A</v>
      </c>
      <c r="CH3" s="22" t="e">
        <f t="shared" ca="1" si="63"/>
        <v>#N/A</v>
      </c>
      <c r="CI3" s="22" t="e">
        <f t="shared" ref="CI3" ca="1" si="64">+IF(CI2&lt;=Cur_Month,IF(CJ2-Int_Start&gt;0,1,0),0)</f>
        <v>#N/A</v>
      </c>
      <c r="CJ3" s="22" t="e">
        <f t="shared" ref="CJ3" ca="1" si="65">+IF(CJ2&lt;=Cur_Month,IF(CK2-Int_Start&gt;0,1,0),0)</f>
        <v>#N/A</v>
      </c>
      <c r="CK3" s="22" t="e">
        <f t="shared" ref="CK3" ca="1" si="66">+IF(CK2&lt;=Cur_Month,IF(CL2-Int_Start&gt;0,1,0),0)</f>
        <v>#N/A</v>
      </c>
      <c r="CL3" s="22" t="e">
        <f t="shared" ref="CL3" ca="1" si="67">+IF(CL2&lt;=Cur_Month,IF(CM2-Int_Start&gt;0,1,0),0)</f>
        <v>#N/A</v>
      </c>
      <c r="CM3" s="22" t="e">
        <f t="shared" ref="CM3" ca="1" si="68">+IF(CM2&lt;=Cur_Month,IF(CN2-Int_Start&gt;0,1,0),0)</f>
        <v>#N/A</v>
      </c>
      <c r="CN3" s="22" t="e">
        <f t="shared" ref="CN3" ca="1" si="69">+IF(CN2&lt;=Cur_Month,IF(CO2-Int_Start&gt;0,1,0),0)</f>
        <v>#N/A</v>
      </c>
      <c r="CO3" s="22" t="e">
        <f t="shared" ref="CO3" ca="1" si="70">+IF(CO2&lt;=Cur_Month,IF(CP2-Int_Start&gt;0,1,0),0)</f>
        <v>#N/A</v>
      </c>
      <c r="CP3" s="22" t="e">
        <f t="shared" ref="CP3" ca="1" si="71">+IF(CP2&lt;=Cur_Month,IF(CQ2-Int_Start&gt;0,1,0),0)</f>
        <v>#N/A</v>
      </c>
      <c r="CQ3" s="22" t="e">
        <f t="shared" ref="CQ3" ca="1" si="72">+IF(CQ2&lt;=Cur_Month,IF(CR2-Int_Start&gt;0,1,0),0)</f>
        <v>#N/A</v>
      </c>
      <c r="CR3" s="22" t="e">
        <f t="shared" ref="CR3" ca="1" si="73">+IF(CR2&lt;=Cur_Month,IF(CS2-Int_Start&gt;0,1,0),0)</f>
        <v>#N/A</v>
      </c>
      <c r="CS3" s="22" t="e">
        <f t="shared" ref="CS3:CT3" ca="1" si="74">+IF(CS2&lt;=Cur_Month,IF(CT2-Int_Start&gt;0,1,0),0)</f>
        <v>#N/A</v>
      </c>
      <c r="CT3" s="22" t="e">
        <f t="shared" ca="1" si="74"/>
        <v>#N/A</v>
      </c>
      <c r="CU3" s="22" t="e">
        <f t="shared" ref="CU3" ca="1" si="75">+IF(CU2&lt;=Cur_Month,IF(CV2-Int_Start&gt;0,1,0),0)</f>
        <v>#N/A</v>
      </c>
      <c r="CV3" s="22" t="e">
        <f t="shared" ref="CV3" ca="1" si="76">+IF(CV2&lt;=Cur_Month,IF(CW2-Int_Start&gt;0,1,0),0)</f>
        <v>#N/A</v>
      </c>
      <c r="CW3" s="22" t="e">
        <f t="shared" ref="CW3" ca="1" si="77">+IF(CW2&lt;=Cur_Month,IF(CX2-Int_Start&gt;0,1,0),0)</f>
        <v>#N/A</v>
      </c>
      <c r="CX3" s="22" t="e">
        <f t="shared" ref="CX3" ca="1" si="78">+IF(CX2&lt;=Cur_Month,IF(CY2-Int_Start&gt;0,1,0),0)</f>
        <v>#N/A</v>
      </c>
      <c r="CY3" s="22" t="e">
        <f t="shared" ref="CY3" ca="1" si="79">+IF(CY2&lt;=Cur_Month,IF(CZ2-Int_Start&gt;0,1,0),0)</f>
        <v>#N/A</v>
      </c>
      <c r="CZ3" s="22" t="e">
        <f t="shared" ref="CZ3" ca="1" si="80">+IF(CZ2&lt;=Cur_Month,IF(DA2-Int_Start&gt;0,1,0),0)</f>
        <v>#N/A</v>
      </c>
      <c r="DA3" s="22" t="e">
        <f t="shared" ref="DA3" ca="1" si="81">+IF(DA2&lt;=Cur_Month,IF(DB2-Int_Start&gt;0,1,0),0)</f>
        <v>#N/A</v>
      </c>
      <c r="DB3" s="22" t="e">
        <f t="shared" ref="DB3" ca="1" si="82">+IF(DB2&lt;=Cur_Month,IF(DC2-Int_Start&gt;0,1,0),0)</f>
        <v>#N/A</v>
      </c>
      <c r="DC3" s="22" t="e">
        <f t="shared" ref="DC3" ca="1" si="83">+IF(DC2&lt;=Cur_Month,IF(DD2-Int_Start&gt;0,1,0),0)</f>
        <v>#N/A</v>
      </c>
      <c r="DD3" s="22" t="e">
        <f t="shared" ref="DD3" ca="1" si="84">+IF(DD2&lt;=Cur_Month,IF(DE2-Int_Start&gt;0,1,0),0)</f>
        <v>#N/A</v>
      </c>
      <c r="DE3" s="22" t="e">
        <f t="shared" ref="DE3:DF3" ca="1" si="85">+IF(DE2&lt;=Cur_Month,IF(DF2-Int_Start&gt;0,1,0),0)</f>
        <v>#N/A</v>
      </c>
      <c r="DF3" s="22" t="e">
        <f t="shared" ca="1" si="85"/>
        <v>#N/A</v>
      </c>
      <c r="DG3" s="22" t="e">
        <f t="shared" ref="DG3" ca="1" si="86">+IF(DG2&lt;=Cur_Month,IF(DH2-Int_Start&gt;0,1,0),0)</f>
        <v>#N/A</v>
      </c>
      <c r="DH3" s="22" t="e">
        <f t="shared" ref="DH3:DI3" ca="1" si="87">+IF(DH2&lt;=Cur_Month,IF(DI2-Int_Start&gt;0,1,0),0)</f>
        <v>#N/A</v>
      </c>
      <c r="DI3" s="22" t="e">
        <f t="shared" ca="1" si="87"/>
        <v>#N/A</v>
      </c>
      <c r="DJ3" s="22" t="e">
        <f t="shared" ref="DJ3" ca="1" si="88">+IF(DJ2&lt;=Cur_Month,IF(DK2-Int_Start&gt;0,1,0),0)</f>
        <v>#N/A</v>
      </c>
      <c r="DK3" s="22" t="e">
        <f t="shared" ref="DK3" ca="1" si="89">+IF(DK2&lt;=Cur_Month,IF(DL2-Int_Start&gt;0,1,0),0)</f>
        <v>#N/A</v>
      </c>
      <c r="DL3" s="22" t="e">
        <f t="shared" ref="DL3" ca="1" si="90">+IF(DL2&lt;=Cur_Month,IF(DM2-Int_Start&gt;0,1,0),0)</f>
        <v>#N/A</v>
      </c>
      <c r="DM3" s="22" t="e">
        <f t="shared" ref="DM3" ca="1" si="91">+IF(DM2&lt;=Cur_Month,IF(DN2-Int_Start&gt;0,1,0),0)</f>
        <v>#N/A</v>
      </c>
      <c r="DN3" s="22" t="e">
        <f t="shared" ref="DN3" ca="1" si="92">+IF(DN2&lt;=Cur_Month,IF(DO2-Int_Start&gt;0,1,0),0)</f>
        <v>#N/A</v>
      </c>
      <c r="DO3" s="22" t="e">
        <f t="shared" ref="DO3" ca="1" si="93">+IF(DO2&lt;=Cur_Month,IF(DP2-Int_Start&gt;0,1,0),0)</f>
        <v>#N/A</v>
      </c>
      <c r="DP3" s="22" t="e">
        <f t="shared" ref="DP3" ca="1" si="94">+IF(DP2&lt;=Cur_Month,IF(DQ2-Int_Start&gt;0,1,0),0)</f>
        <v>#N/A</v>
      </c>
      <c r="DQ3" s="22" t="e">
        <f t="shared" ref="DQ3" ca="1" si="95">+IF(DQ2&lt;=Cur_Month,IF(DR2-Int_Start&gt;0,1,0),0)</f>
        <v>#N/A</v>
      </c>
      <c r="DR3" s="22" t="e">
        <f t="shared" ref="DR3:EE3" ca="1" si="96">+IF(DR2&lt;=Cur_Month,IF(DS2-Int_Start&gt;0,1,0),0)</f>
        <v>#N/A</v>
      </c>
      <c r="DS3" s="22" t="e">
        <f t="shared" ca="1" si="96"/>
        <v>#N/A</v>
      </c>
      <c r="DT3" s="22" t="e">
        <f t="shared" ca="1" si="96"/>
        <v>#N/A</v>
      </c>
      <c r="DU3" s="22" t="e">
        <f t="shared" ca="1" si="96"/>
        <v>#N/A</v>
      </c>
      <c r="DV3" s="22" t="e">
        <f t="shared" ca="1" si="96"/>
        <v>#N/A</v>
      </c>
      <c r="DW3" s="22" t="e">
        <f t="shared" ca="1" si="96"/>
        <v>#N/A</v>
      </c>
      <c r="DX3" s="22" t="e">
        <f t="shared" ca="1" si="96"/>
        <v>#N/A</v>
      </c>
      <c r="DY3" s="22" t="e">
        <f t="shared" ca="1" si="96"/>
        <v>#N/A</v>
      </c>
      <c r="DZ3" s="22" t="e">
        <f t="shared" ca="1" si="96"/>
        <v>#N/A</v>
      </c>
      <c r="EA3" s="22" t="e">
        <f t="shared" ca="1" si="96"/>
        <v>#N/A</v>
      </c>
      <c r="EB3" s="22">
        <f t="shared" ca="1" si="96"/>
        <v>0</v>
      </c>
      <c r="EC3" s="22">
        <f t="shared" ca="1" si="96"/>
        <v>0</v>
      </c>
      <c r="ED3" s="22">
        <f t="shared" ca="1" si="96"/>
        <v>0</v>
      </c>
      <c r="EE3" s="22">
        <f t="shared" ca="1" si="96"/>
        <v>0</v>
      </c>
    </row>
    <row r="4" spans="1:135" s="1" customFormat="1" x14ac:dyDescent="0.25">
      <c r="A4" s="37"/>
      <c r="B4" s="30"/>
      <c r="C4" s="30" t="s">
        <v>11</v>
      </c>
      <c r="D4" s="30"/>
      <c r="E4" s="30"/>
      <c r="F4" s="30" t="s">
        <v>10</v>
      </c>
      <c r="G4" s="30"/>
      <c r="H4" s="30"/>
      <c r="I4" s="30" t="s">
        <v>9</v>
      </c>
      <c r="J4" s="30"/>
      <c r="K4" s="30"/>
      <c r="L4" s="30" t="s">
        <v>8</v>
      </c>
      <c r="M4" s="30"/>
      <c r="N4" s="30"/>
      <c r="O4" s="30" t="s">
        <v>7</v>
      </c>
      <c r="P4" s="30"/>
      <c r="Q4" s="30"/>
      <c r="R4" s="30" t="s">
        <v>6</v>
      </c>
      <c r="S4" s="30"/>
      <c r="T4" s="30"/>
      <c r="U4" s="30" t="s">
        <v>5</v>
      </c>
      <c r="V4" s="30"/>
      <c r="W4" s="30"/>
      <c r="X4" s="30" t="s">
        <v>4</v>
      </c>
      <c r="Y4" s="30"/>
      <c r="Z4" s="30"/>
      <c r="AA4" s="30" t="s">
        <v>3</v>
      </c>
      <c r="AB4" s="30"/>
      <c r="AC4" s="30"/>
      <c r="AD4" s="30" t="s">
        <v>2</v>
      </c>
      <c r="AE4" s="30"/>
      <c r="AF4" s="30"/>
      <c r="AG4" s="30" t="s">
        <v>1</v>
      </c>
      <c r="AH4" s="30"/>
      <c r="AI4" s="30"/>
      <c r="AJ4" s="30" t="s">
        <v>0</v>
      </c>
      <c r="AK4" s="30"/>
      <c r="AL4" s="30"/>
      <c r="AM4" s="30" t="s">
        <v>24</v>
      </c>
      <c r="AN4" s="30"/>
      <c r="AO4" s="30"/>
      <c r="AP4" s="30" t="s">
        <v>25</v>
      </c>
      <c r="AQ4" s="30"/>
      <c r="AR4" s="30"/>
      <c r="AS4" s="30" t="s">
        <v>144</v>
      </c>
      <c r="AT4" s="30"/>
      <c r="AU4" s="30"/>
      <c r="AV4" s="30" t="s">
        <v>145</v>
      </c>
      <c r="AW4" s="30"/>
      <c r="AX4" s="30"/>
      <c r="AY4" s="30" t="s">
        <v>146</v>
      </c>
      <c r="AZ4" s="30"/>
      <c r="BA4" s="30"/>
      <c r="BB4" s="30" t="s">
        <v>147</v>
      </c>
      <c r="BC4" s="30"/>
      <c r="BD4" s="30"/>
      <c r="BE4" s="30" t="s">
        <v>148</v>
      </c>
      <c r="BF4" s="30"/>
      <c r="BG4" s="30"/>
      <c r="BH4" s="30" t="s">
        <v>149</v>
      </c>
      <c r="BI4" s="30"/>
      <c r="BJ4" s="30"/>
      <c r="BK4" s="30" t="s">
        <v>150</v>
      </c>
      <c r="BL4" s="30"/>
      <c r="BM4" s="30"/>
      <c r="BN4" s="30" t="s">
        <v>151</v>
      </c>
      <c r="BO4" s="30"/>
      <c r="BP4" s="30"/>
      <c r="BQ4" s="30" t="s">
        <v>152</v>
      </c>
      <c r="BR4" s="30"/>
      <c r="BS4" s="30"/>
      <c r="BT4" s="30" t="s">
        <v>153</v>
      </c>
      <c r="BU4" s="30"/>
      <c r="BV4" s="30"/>
      <c r="BW4" s="30" t="s">
        <v>163</v>
      </c>
      <c r="BX4" s="30"/>
      <c r="BY4" s="30"/>
      <c r="BZ4" s="30" t="s">
        <v>164</v>
      </c>
      <c r="CA4" s="30"/>
      <c r="CB4" s="30"/>
      <c r="CC4" s="30" t="s">
        <v>165</v>
      </c>
      <c r="CD4" s="30"/>
      <c r="CE4" s="30"/>
      <c r="CF4" s="30" t="s">
        <v>166</v>
      </c>
      <c r="CG4" s="30"/>
      <c r="CH4" s="30"/>
      <c r="CI4" s="30" t="s">
        <v>167</v>
      </c>
      <c r="CJ4" s="30"/>
      <c r="CK4" s="30"/>
      <c r="CL4" s="30" t="s">
        <v>168</v>
      </c>
      <c r="CM4" s="30"/>
      <c r="CN4" s="30"/>
      <c r="CO4" s="30" t="s">
        <v>169</v>
      </c>
      <c r="CP4" s="30"/>
      <c r="CQ4" s="30"/>
      <c r="CR4" s="30" t="s">
        <v>170</v>
      </c>
      <c r="CS4" s="30"/>
      <c r="CT4" s="30"/>
      <c r="CU4" s="30" t="s">
        <v>174</v>
      </c>
      <c r="CV4" s="30"/>
      <c r="CW4" s="30"/>
      <c r="CX4" s="30" t="s">
        <v>175</v>
      </c>
      <c r="CY4" s="30"/>
      <c r="CZ4" s="30"/>
      <c r="DA4" s="30" t="s">
        <v>176</v>
      </c>
      <c r="DB4" s="30"/>
      <c r="DC4" s="30"/>
      <c r="DD4" s="30" t="s">
        <v>177</v>
      </c>
      <c r="DE4" s="30"/>
      <c r="DF4" s="30"/>
      <c r="DG4" s="30" t="s">
        <v>186</v>
      </c>
      <c r="DH4" s="30"/>
      <c r="DI4" s="30"/>
      <c r="DJ4" s="30" t="s">
        <v>187</v>
      </c>
      <c r="DK4" s="30"/>
      <c r="DL4" s="30"/>
      <c r="DM4" s="30" t="s">
        <v>188</v>
      </c>
      <c r="DN4" s="30"/>
      <c r="DO4" s="30"/>
      <c r="DP4" s="30" t="s">
        <v>189</v>
      </c>
      <c r="DQ4" s="30"/>
      <c r="DR4" s="30"/>
      <c r="DS4" s="30" t="s">
        <v>205</v>
      </c>
      <c r="DT4" s="30"/>
      <c r="DU4" s="30"/>
      <c r="DV4" s="30" t="s">
        <v>206</v>
      </c>
      <c r="DW4" s="30"/>
      <c r="DX4" s="30"/>
      <c r="DY4" s="30" t="s">
        <v>207</v>
      </c>
      <c r="DZ4" s="30"/>
      <c r="EA4" s="30"/>
      <c r="EB4" s="30" t="s">
        <v>208</v>
      </c>
      <c r="EC4" s="30"/>
      <c r="ED4" s="30"/>
      <c r="EE4" s="30"/>
    </row>
    <row r="5" spans="1:135" x14ac:dyDescent="0.25">
      <c r="A5" s="37" t="s">
        <v>19</v>
      </c>
      <c r="B5" s="30"/>
      <c r="C5" s="3">
        <v>0.25</v>
      </c>
      <c r="D5" s="3">
        <v>0.25</v>
      </c>
      <c r="E5" s="3">
        <v>0.25</v>
      </c>
      <c r="F5" s="3">
        <v>0.25</v>
      </c>
      <c r="G5" s="3">
        <v>0.25</v>
      </c>
      <c r="H5" s="3">
        <v>0.25</v>
      </c>
      <c r="I5" s="3">
        <v>0.25</v>
      </c>
      <c r="J5" s="3">
        <v>0.25</v>
      </c>
      <c r="K5" s="3">
        <v>0.25</v>
      </c>
      <c r="L5" s="3">
        <v>0.25</v>
      </c>
      <c r="M5" s="3">
        <v>0.25</v>
      </c>
      <c r="N5" s="3">
        <v>0.25</v>
      </c>
      <c r="O5" s="3">
        <v>0.25</v>
      </c>
      <c r="P5" s="3">
        <v>0.25</v>
      </c>
      <c r="Q5" s="3">
        <v>0.25</v>
      </c>
      <c r="R5" s="3">
        <v>0.25</v>
      </c>
      <c r="S5" s="3">
        <v>0.25</v>
      </c>
      <c r="T5" s="3">
        <v>0.25</v>
      </c>
      <c r="U5" s="3">
        <v>0.25</v>
      </c>
      <c r="V5" s="3">
        <v>0.25</v>
      </c>
      <c r="W5" s="3">
        <v>0.25</v>
      </c>
      <c r="X5" s="3">
        <v>0.25</v>
      </c>
      <c r="Y5" s="3">
        <v>0.25</v>
      </c>
      <c r="Z5" s="3">
        <v>0.25</v>
      </c>
      <c r="AA5" s="3">
        <v>0.25</v>
      </c>
      <c r="AB5" s="3">
        <v>0.25</v>
      </c>
      <c r="AC5" s="3">
        <v>0.25</v>
      </c>
      <c r="AD5" s="3">
        <v>0.25</v>
      </c>
      <c r="AE5" s="3">
        <v>0.25</v>
      </c>
      <c r="AF5" s="3">
        <v>0.25</v>
      </c>
      <c r="AG5" s="3">
        <v>0.25</v>
      </c>
      <c r="AH5" s="3">
        <v>0.25</v>
      </c>
      <c r="AI5" s="3">
        <v>0.25</v>
      </c>
      <c r="AJ5" s="3">
        <v>0.25</v>
      </c>
      <c r="AK5" s="3">
        <v>0.25</v>
      </c>
      <c r="AL5" s="3">
        <v>0.25</v>
      </c>
      <c r="AM5" s="3">
        <v>0.25</v>
      </c>
      <c r="AN5" s="3">
        <v>0.25</v>
      </c>
      <c r="AO5" s="3">
        <v>0.25</v>
      </c>
      <c r="AP5" s="3">
        <v>0.25</v>
      </c>
      <c r="AQ5" s="3">
        <v>0.25</v>
      </c>
      <c r="AR5" s="3">
        <v>0.25</v>
      </c>
      <c r="AS5" s="3">
        <v>0.25</v>
      </c>
      <c r="AT5" s="3">
        <v>0.25</v>
      </c>
      <c r="AU5" s="3">
        <v>0.25</v>
      </c>
      <c r="AV5" s="3">
        <v>0.25</v>
      </c>
      <c r="AW5" s="3">
        <v>0.25</v>
      </c>
      <c r="AX5" s="3">
        <v>0.25</v>
      </c>
      <c r="AY5" s="3">
        <v>0.25</v>
      </c>
      <c r="AZ5" s="3">
        <v>0.25</v>
      </c>
      <c r="BA5" s="3">
        <v>0.25</v>
      </c>
      <c r="BB5" s="3">
        <v>0.33329999999999999</v>
      </c>
      <c r="BC5" s="3">
        <v>0.33329999999999999</v>
      </c>
      <c r="BD5" s="3">
        <v>0.33329999999999999</v>
      </c>
      <c r="BE5" s="3">
        <v>0.33329999999999999</v>
      </c>
      <c r="BF5" s="3">
        <v>0.33329999999999999</v>
      </c>
      <c r="BG5" s="3">
        <v>0.33329999999999999</v>
      </c>
      <c r="BH5" s="3">
        <v>0.33329999999999999</v>
      </c>
      <c r="BI5" s="3">
        <v>0.33329999999999999</v>
      </c>
      <c r="BJ5" s="3">
        <v>0.33329999999999999</v>
      </c>
      <c r="BK5" s="3">
        <v>0.33329999999999999</v>
      </c>
      <c r="BL5" s="3">
        <v>0.33329999999999999</v>
      </c>
      <c r="BM5" s="3">
        <v>0.33329999999999999</v>
      </c>
      <c r="BN5" s="3">
        <v>0.33329999999999999</v>
      </c>
      <c r="BO5" s="3">
        <v>0.33329999999999999</v>
      </c>
      <c r="BP5" s="3">
        <v>0.33329999999999999</v>
      </c>
      <c r="BQ5" s="3">
        <v>0.33329999999999999</v>
      </c>
      <c r="BR5" s="3">
        <v>0.33329999999999999</v>
      </c>
      <c r="BS5" s="3">
        <v>0.33329999999999999</v>
      </c>
      <c r="BT5" s="3">
        <v>0.33329999999999999</v>
      </c>
      <c r="BU5" s="3">
        <v>0.33329999999999999</v>
      </c>
      <c r="BV5" s="3">
        <v>0.33329999999999999</v>
      </c>
      <c r="BW5" s="3">
        <v>0.33329999999999999</v>
      </c>
      <c r="BX5" s="3">
        <v>0.33329999999999999</v>
      </c>
      <c r="BY5" s="3">
        <v>0.33329999999999999</v>
      </c>
      <c r="BZ5" s="3">
        <v>0.33329999999999999</v>
      </c>
      <c r="CA5" s="3">
        <v>0.33329999999999999</v>
      </c>
      <c r="CB5" s="3">
        <v>0.33329999999999999</v>
      </c>
      <c r="CC5" s="3">
        <v>0.25</v>
      </c>
      <c r="CD5" s="3">
        <v>0.25</v>
      </c>
      <c r="CE5" s="3">
        <v>0.25</v>
      </c>
      <c r="CF5" s="3">
        <v>0.25</v>
      </c>
      <c r="CG5" s="3">
        <v>0.25</v>
      </c>
      <c r="CH5" s="3">
        <v>0.25</v>
      </c>
      <c r="CI5" s="3">
        <v>0.25</v>
      </c>
      <c r="CJ5" s="3">
        <v>0.25</v>
      </c>
      <c r="CK5" s="3">
        <v>0.25</v>
      </c>
      <c r="CL5" s="3">
        <v>0.25</v>
      </c>
      <c r="CM5" s="3">
        <v>0.25</v>
      </c>
      <c r="CN5" s="3">
        <v>0.25</v>
      </c>
      <c r="CO5" s="3">
        <v>0.25</v>
      </c>
      <c r="CP5" s="3">
        <v>0.25</v>
      </c>
      <c r="CQ5" s="3">
        <v>0.25</v>
      </c>
      <c r="CR5" s="3">
        <v>0.25</v>
      </c>
      <c r="CS5" s="3">
        <v>0.25</v>
      </c>
      <c r="CT5" s="3">
        <v>0.25</v>
      </c>
      <c r="CU5" s="3">
        <v>0.25</v>
      </c>
      <c r="CV5" s="3">
        <v>0.25</v>
      </c>
      <c r="CW5" s="3">
        <v>0.25</v>
      </c>
      <c r="CX5" s="3">
        <v>0.25</v>
      </c>
      <c r="CY5" s="3">
        <v>0.25</v>
      </c>
      <c r="CZ5" s="3">
        <v>0.25</v>
      </c>
      <c r="DA5" s="3">
        <v>0.33329999999999999</v>
      </c>
      <c r="DB5" s="3">
        <v>0.33329999999999999</v>
      </c>
      <c r="DC5" s="3">
        <v>0.33329999999999999</v>
      </c>
      <c r="DD5" s="3">
        <v>0.33329999999999999</v>
      </c>
      <c r="DE5" s="3">
        <v>0.33329999999999999</v>
      </c>
      <c r="DF5" s="3">
        <v>0.33329999999999999</v>
      </c>
      <c r="DG5" s="3">
        <v>0.58330000000000004</v>
      </c>
      <c r="DH5" s="3">
        <v>0.58330000000000004</v>
      </c>
      <c r="DI5" s="3">
        <v>0.58330000000000004</v>
      </c>
      <c r="DJ5" s="3">
        <v>0.58330000000000004</v>
      </c>
      <c r="DK5" s="3">
        <v>0.58330000000000004</v>
      </c>
      <c r="DL5" s="3">
        <v>0.58330000000000004</v>
      </c>
      <c r="DM5" s="3">
        <v>0.58330000000000004</v>
      </c>
      <c r="DN5" s="3">
        <v>0.58330000000000004</v>
      </c>
      <c r="DO5" s="3">
        <v>0.58330000000000004</v>
      </c>
      <c r="DP5" s="3">
        <v>0.58330000000000004</v>
      </c>
      <c r="DQ5" s="3">
        <v>0.58330000000000004</v>
      </c>
      <c r="DR5" s="3">
        <v>0.58330000000000004</v>
      </c>
      <c r="DS5" s="3">
        <v>0.66669999999999996</v>
      </c>
      <c r="DT5" s="3">
        <v>0.66669999999999996</v>
      </c>
      <c r="DU5" s="3">
        <v>0.66669999999999996</v>
      </c>
      <c r="DV5" s="3">
        <v>0.66669999999999996</v>
      </c>
      <c r="DW5" s="3">
        <v>0.66669999999999996</v>
      </c>
      <c r="DX5" s="3">
        <v>0.66669999999999996</v>
      </c>
      <c r="DY5" s="3">
        <v>0.66669999999999996</v>
      </c>
      <c r="DZ5" s="3">
        <v>0.66669999999999996</v>
      </c>
      <c r="EA5" s="3">
        <v>0.66669999999999996</v>
      </c>
      <c r="EB5" s="3">
        <v>0.66669999999999996</v>
      </c>
      <c r="EC5" s="3">
        <v>0.66669999999999996</v>
      </c>
      <c r="ED5" s="3">
        <v>0.66669999999999996</v>
      </c>
      <c r="EE5" s="3">
        <v>0.66669999999999996</v>
      </c>
    </row>
    <row r="6" spans="1:135" ht="15.75" thickBot="1" x14ac:dyDescent="0.3">
      <c r="A6" s="41" t="s">
        <v>20</v>
      </c>
      <c r="B6" s="42"/>
      <c r="C6" s="43">
        <v>1.0577000000000001</v>
      </c>
      <c r="D6" s="43">
        <v>1.0577000000000001</v>
      </c>
      <c r="E6" s="43">
        <v>1.0577000000000001</v>
      </c>
      <c r="F6" s="43">
        <v>1.1052</v>
      </c>
      <c r="G6" s="43">
        <v>1.1052</v>
      </c>
      <c r="H6" s="43">
        <v>1.1052</v>
      </c>
      <c r="I6" s="43">
        <v>1.0849</v>
      </c>
      <c r="J6" s="43">
        <v>1.0849</v>
      </c>
      <c r="K6" s="43">
        <v>1.0849</v>
      </c>
      <c r="L6" s="43">
        <v>1.105</v>
      </c>
      <c r="M6" s="43">
        <v>1.105</v>
      </c>
      <c r="N6" s="43">
        <v>1.105</v>
      </c>
      <c r="O6" s="43">
        <v>1.1629</v>
      </c>
      <c r="P6" s="43">
        <v>1.1629</v>
      </c>
      <c r="Q6" s="43">
        <v>1.1629</v>
      </c>
      <c r="R6" s="43">
        <v>1.2763</v>
      </c>
      <c r="S6" s="43">
        <v>1.2763</v>
      </c>
      <c r="T6" s="43">
        <v>1.2763</v>
      </c>
      <c r="U6" s="43">
        <v>1.2321</v>
      </c>
      <c r="V6" s="43">
        <v>1.2321</v>
      </c>
      <c r="W6" s="43">
        <v>1.2321</v>
      </c>
      <c r="X6" s="43">
        <v>1.3249</v>
      </c>
      <c r="Y6" s="43">
        <v>1.3249</v>
      </c>
      <c r="Z6" s="43">
        <v>1.3249</v>
      </c>
      <c r="AA6" s="43">
        <v>1.3989</v>
      </c>
      <c r="AB6" s="43">
        <v>1.3989</v>
      </c>
      <c r="AC6" s="43">
        <v>1.3989</v>
      </c>
      <c r="AD6" s="43">
        <v>1.3067</v>
      </c>
      <c r="AE6" s="43">
        <v>1.3067</v>
      </c>
      <c r="AF6" s="43">
        <v>1.3067</v>
      </c>
      <c r="AG6" s="43">
        <v>1.2806999999999999</v>
      </c>
      <c r="AH6" s="43">
        <v>1.2806999999999999</v>
      </c>
      <c r="AI6" s="43">
        <v>1.2806999999999999</v>
      </c>
      <c r="AJ6" s="43">
        <v>1.3180000000000001</v>
      </c>
      <c r="AK6" s="43">
        <v>1.3180000000000001</v>
      </c>
      <c r="AL6" s="43">
        <v>1.3180000000000001</v>
      </c>
      <c r="AM6" s="43">
        <v>1.3394999999999999</v>
      </c>
      <c r="AN6" s="43">
        <v>1.3394999999999999</v>
      </c>
      <c r="AO6" s="43">
        <v>1.3394999999999999</v>
      </c>
      <c r="AP6" s="43">
        <v>1.3357000000000001</v>
      </c>
      <c r="AQ6" s="43">
        <v>1.3357000000000001</v>
      </c>
      <c r="AR6" s="43">
        <v>1.3357000000000001</v>
      </c>
      <c r="AS6" s="43">
        <v>1.3202</v>
      </c>
      <c r="AT6" s="43">
        <v>1.3202</v>
      </c>
      <c r="AU6" s="43">
        <v>1.3202</v>
      </c>
      <c r="AV6" s="43">
        <v>1.2231000000000001</v>
      </c>
      <c r="AW6" s="43">
        <v>1.2231000000000001</v>
      </c>
      <c r="AX6" s="43">
        <v>1.2231000000000001</v>
      </c>
      <c r="AY6" s="43">
        <v>1.2856000000000001</v>
      </c>
      <c r="AZ6" s="43">
        <v>1.2856000000000001</v>
      </c>
      <c r="BA6" s="43">
        <v>1.2856000000000001</v>
      </c>
      <c r="BB6" s="43">
        <v>1.3089</v>
      </c>
      <c r="BC6" s="43">
        <v>1.3089</v>
      </c>
      <c r="BD6" s="43">
        <v>1.3089</v>
      </c>
      <c r="BE6" s="43">
        <v>1.3229</v>
      </c>
      <c r="BF6" s="43">
        <v>1.3229</v>
      </c>
      <c r="BG6" s="43">
        <v>1.3229</v>
      </c>
      <c r="BH6" s="43">
        <v>1.3017000000000001</v>
      </c>
      <c r="BI6" s="43">
        <v>1.3017000000000001</v>
      </c>
      <c r="BJ6" s="43">
        <v>1.3017000000000001</v>
      </c>
      <c r="BK6" s="43">
        <v>1.339</v>
      </c>
      <c r="BL6" s="43">
        <v>1.339</v>
      </c>
      <c r="BM6" s="43">
        <v>1.339</v>
      </c>
      <c r="BN6" s="43">
        <v>1.3089</v>
      </c>
      <c r="BO6" s="43">
        <v>1.3089</v>
      </c>
      <c r="BP6" s="43">
        <v>1.3089</v>
      </c>
      <c r="BQ6" s="43">
        <v>1.3398000000000001</v>
      </c>
      <c r="BR6" s="43">
        <v>1.3398000000000001</v>
      </c>
      <c r="BS6" s="43">
        <v>1.3398000000000001</v>
      </c>
      <c r="BT6" s="83">
        <v>1.3240000000000001</v>
      </c>
      <c r="BU6" s="83">
        <v>1.3240000000000001</v>
      </c>
      <c r="BV6" s="83">
        <v>1.3240000000000001</v>
      </c>
      <c r="BW6" s="43">
        <v>1.3158000000000001</v>
      </c>
      <c r="BX6" s="43">
        <v>1.3158000000000001</v>
      </c>
      <c r="BY6" s="43">
        <v>1.3158000000000001</v>
      </c>
      <c r="BZ6" s="43">
        <v>1.3974</v>
      </c>
      <c r="CA6" s="43">
        <v>1.3974</v>
      </c>
      <c r="CB6" s="43">
        <v>1.3974</v>
      </c>
      <c r="CC6" s="43">
        <v>1.3617999999999999</v>
      </c>
      <c r="CD6" s="43">
        <v>1.3617999999999999</v>
      </c>
      <c r="CE6" s="43">
        <v>1.3617999999999999</v>
      </c>
      <c r="CF6" s="43">
        <v>1.3299000000000001</v>
      </c>
      <c r="CG6" s="43">
        <v>1.3299000000000001</v>
      </c>
      <c r="CH6" s="43">
        <v>1.3299000000000001</v>
      </c>
      <c r="CI6" s="43">
        <v>1.2836000000000001</v>
      </c>
      <c r="CJ6" s="43">
        <v>1.2836000000000001</v>
      </c>
      <c r="CK6" s="43">
        <v>1.2836000000000001</v>
      </c>
      <c r="CL6" s="43">
        <v>1.2490000000000001</v>
      </c>
      <c r="CM6" s="43">
        <v>1.2490000000000001</v>
      </c>
      <c r="CN6" s="43">
        <v>1.2490000000000001</v>
      </c>
      <c r="CO6" s="43">
        <v>1.2370000000000001</v>
      </c>
      <c r="CP6" s="43">
        <v>1.2370000000000001</v>
      </c>
      <c r="CQ6" s="43">
        <v>1.2370000000000001</v>
      </c>
      <c r="CR6" s="43">
        <v>1.2818000000000001</v>
      </c>
      <c r="CS6" s="43">
        <v>1.2818000000000001</v>
      </c>
      <c r="CT6" s="43">
        <v>1.2818000000000001</v>
      </c>
      <c r="CU6" s="43">
        <v>1.2941</v>
      </c>
      <c r="CV6" s="43">
        <v>1.2941</v>
      </c>
      <c r="CW6" s="43">
        <v>1.2941</v>
      </c>
      <c r="CX6" s="43">
        <v>1.258</v>
      </c>
      <c r="CY6" s="43">
        <v>1.258</v>
      </c>
      <c r="CZ6" s="43">
        <v>1.258</v>
      </c>
      <c r="DA6" s="43">
        <v>1.2927</v>
      </c>
      <c r="DB6" s="43">
        <v>1.2927</v>
      </c>
      <c r="DC6" s="43">
        <v>1.2927</v>
      </c>
      <c r="DD6" s="43">
        <v>1.3287</v>
      </c>
      <c r="DE6" s="43">
        <v>1.3287</v>
      </c>
      <c r="DF6" s="43">
        <v>1.3287</v>
      </c>
      <c r="DG6" s="43">
        <v>1.3637999999999999</v>
      </c>
      <c r="DH6" s="43">
        <v>1.3637999999999999</v>
      </c>
      <c r="DI6" s="43">
        <v>1.3637999999999999</v>
      </c>
      <c r="DJ6" s="43">
        <v>1.3686</v>
      </c>
      <c r="DK6" s="43">
        <v>1.3686</v>
      </c>
      <c r="DL6" s="43">
        <v>1.3686</v>
      </c>
      <c r="DM6" s="43">
        <v>1.3246</v>
      </c>
      <c r="DN6" s="43">
        <v>1.3246</v>
      </c>
      <c r="DO6" s="43">
        <v>1.3246</v>
      </c>
      <c r="DP6" s="43">
        <v>1.3482000000000001</v>
      </c>
      <c r="DQ6" s="43">
        <v>1.3482000000000001</v>
      </c>
      <c r="DR6" s="43">
        <v>1.3482000000000001</v>
      </c>
      <c r="DS6" s="43">
        <v>1.3391</v>
      </c>
      <c r="DT6" s="43">
        <v>1.3391</v>
      </c>
      <c r="DU6" s="43">
        <v>1.3391</v>
      </c>
      <c r="DV6" s="43">
        <v>1.3540000000000001</v>
      </c>
      <c r="DW6" s="43">
        <v>1.3540000000000001</v>
      </c>
      <c r="DX6" s="43">
        <v>1.3540000000000001</v>
      </c>
      <c r="DY6" s="43">
        <v>1.3752</v>
      </c>
      <c r="DZ6" s="43">
        <v>1.3752</v>
      </c>
      <c r="EA6" s="43">
        <v>1.3752</v>
      </c>
      <c r="EB6" s="43"/>
      <c r="EC6" s="43"/>
      <c r="ED6" s="43"/>
      <c r="EE6" s="43"/>
    </row>
    <row r="7" spans="1:135" x14ac:dyDescent="0.25">
      <c r="A7" s="31" t="s">
        <v>13</v>
      </c>
      <c r="B7" s="2" t="str">
        <f ca="1">+IF(ISNUMBER(SUM(C7:DZ7))=TRUE,ROUND(SUM(C7:DZ7),2),"")</f>
        <v/>
      </c>
      <c r="C7" s="2" t="e">
        <f ca="1">+IF(IFTA_Quarterly!$I24&gt;0,ROUND(IFTA_Quarterly!$I24*Int_Exchange_2!C$5/100*C$3,2),0)</f>
        <v>#VALUE!</v>
      </c>
      <c r="D7" s="2" t="e">
        <f ca="1">+IF(IFTA_Quarterly!$I24&gt;0,ROUND(IFTA_Quarterly!$I24*Int_Exchange_2!D$5/100*D$3,2),0)</f>
        <v>#VALUE!</v>
      </c>
      <c r="E7" s="2" t="e">
        <f ca="1">+IF(IFTA_Quarterly!$I24&gt;0,ROUND(IFTA_Quarterly!$I24*Int_Exchange_2!E$5/100*E$3,2),0)</f>
        <v>#VALUE!</v>
      </c>
      <c r="F7" s="2" t="e">
        <f ca="1">+IF(IFTA_Quarterly!$I24&gt;0,ROUND(IFTA_Quarterly!$I24*Int_Exchange_2!F$5/100*F$3,2),0)</f>
        <v>#VALUE!</v>
      </c>
      <c r="G7" s="2" t="e">
        <f ca="1">+IF(IFTA_Quarterly!$I24&gt;0,ROUND(IFTA_Quarterly!$I24*Int_Exchange_2!G$5/100*G$3,2),0)</f>
        <v>#VALUE!</v>
      </c>
      <c r="H7" s="2" t="e">
        <f ca="1">+IF(IFTA_Quarterly!$I24&gt;0,ROUND(IFTA_Quarterly!$I24*Int_Exchange_2!H$5/100*H$3,2),0)</f>
        <v>#VALUE!</v>
      </c>
      <c r="I7" s="2" t="e">
        <f ca="1">+IF(IFTA_Quarterly!$I24&gt;0,ROUND(IFTA_Quarterly!$I24*Int_Exchange_2!I$5/100*I$3,2),0)</f>
        <v>#VALUE!</v>
      </c>
      <c r="J7" s="2" t="e">
        <f ca="1">+IF(IFTA_Quarterly!$I24&gt;0,ROUND(IFTA_Quarterly!$I24*Int_Exchange_2!J$5/100*J$3,2),0)</f>
        <v>#VALUE!</v>
      </c>
      <c r="K7" s="2" t="e">
        <f ca="1">+IF(IFTA_Quarterly!$I24&gt;0,ROUND(IFTA_Quarterly!$I24*Int_Exchange_2!K$5/100*K$3,2),0)</f>
        <v>#VALUE!</v>
      </c>
      <c r="L7" s="2" t="e">
        <f ca="1">+IF(IFTA_Quarterly!$I24&gt;0,ROUND(IFTA_Quarterly!$I24*Int_Exchange_2!L$5/100*L$3,2),0)</f>
        <v>#VALUE!</v>
      </c>
      <c r="M7" s="2" t="e">
        <f ca="1">+IF(IFTA_Quarterly!$I24&gt;0,ROUND(IFTA_Quarterly!$I24*Int_Exchange_2!M$5/100*M$3,2),0)</f>
        <v>#VALUE!</v>
      </c>
      <c r="N7" s="2" t="e">
        <f ca="1">+IF(IFTA_Quarterly!$I24&gt;0,ROUND(IFTA_Quarterly!$I24*Int_Exchange_2!N$5/100*N$3,2),0)</f>
        <v>#VALUE!</v>
      </c>
      <c r="O7" s="2" t="e">
        <f ca="1">+IF(IFTA_Quarterly!$I24&gt;0,ROUND(IFTA_Quarterly!$I24*Int_Exchange_2!O$5/100*O$3,2),0)</f>
        <v>#VALUE!</v>
      </c>
      <c r="P7" s="2" t="e">
        <f ca="1">+IF(IFTA_Quarterly!$I24&gt;0,ROUND(IFTA_Quarterly!$I24*Int_Exchange_2!P$5/100*P$3,2),0)</f>
        <v>#VALUE!</v>
      </c>
      <c r="Q7" s="2" t="e">
        <f ca="1">+IF(IFTA_Quarterly!$I24&gt;0,ROUND(IFTA_Quarterly!$I24*Int_Exchange_2!Q$5/100*Q$3,2),0)</f>
        <v>#VALUE!</v>
      </c>
      <c r="R7" s="2" t="e">
        <f ca="1">+IF(IFTA_Quarterly!$I24&gt;0,ROUND(IFTA_Quarterly!$I24*Int_Exchange_2!R$5/100*R$3,2),0)</f>
        <v>#VALUE!</v>
      </c>
      <c r="S7" s="2" t="e">
        <f ca="1">+IF(IFTA_Quarterly!$I24&gt;0,ROUND(IFTA_Quarterly!$I24*Int_Exchange_2!S$5/100*S$3,2),0)</f>
        <v>#VALUE!</v>
      </c>
      <c r="T7" s="2" t="e">
        <f ca="1">+IF(IFTA_Quarterly!$I24&gt;0,ROUND(IFTA_Quarterly!$I24*Int_Exchange_2!T$5/100*T$3,2),0)</f>
        <v>#VALUE!</v>
      </c>
      <c r="U7" s="2" t="e">
        <f ca="1">+IF(IFTA_Quarterly!$I24&gt;0,ROUND(IFTA_Quarterly!$I24*Int_Exchange_2!U$5/100*U$3,2),0)</f>
        <v>#VALUE!</v>
      </c>
      <c r="V7" s="2" t="e">
        <f ca="1">+IF(IFTA_Quarterly!$I24&gt;0,ROUND(IFTA_Quarterly!$I24*Int_Exchange_2!V$5/100*V$3,2),0)</f>
        <v>#VALUE!</v>
      </c>
      <c r="W7" s="2" t="e">
        <f ca="1">+IF(IFTA_Quarterly!$I24&gt;0,ROUND(IFTA_Quarterly!$I24*Int_Exchange_2!W$5/100*W$3,2),0)</f>
        <v>#VALUE!</v>
      </c>
      <c r="X7" s="2" t="e">
        <f ca="1">+IF(IFTA_Quarterly!$I24&gt;0,ROUND(IFTA_Quarterly!$I24*Int_Exchange_2!X$5/100*X$3,2),0)</f>
        <v>#VALUE!</v>
      </c>
      <c r="Y7" s="2" t="e">
        <f ca="1">+IF(IFTA_Quarterly!$I24&gt;0,ROUND(IFTA_Quarterly!$I24*Int_Exchange_2!Y$5/100*Y$3,2),0)</f>
        <v>#VALUE!</v>
      </c>
      <c r="Z7" s="2" t="e">
        <f ca="1">+IF(IFTA_Quarterly!$I24&gt;0,ROUND(IFTA_Quarterly!$I24*Int_Exchange_2!Z$5/100*Z$3,2),0)</f>
        <v>#VALUE!</v>
      </c>
      <c r="AA7" s="2" t="e">
        <f ca="1">+IF(IFTA_Quarterly!$I24&gt;0,ROUND(IFTA_Quarterly!$I24*Int_Exchange_2!AA$5/100*AA$3,2),0)</f>
        <v>#VALUE!</v>
      </c>
      <c r="AB7" s="2" t="e">
        <f ca="1">+IF(IFTA_Quarterly!$I24&gt;0,ROUND(IFTA_Quarterly!$I24*Int_Exchange_2!AB$5/100*AB$3,2),0)</f>
        <v>#VALUE!</v>
      </c>
      <c r="AC7" s="2" t="e">
        <f ca="1">+IF(IFTA_Quarterly!$I24&gt;0,ROUND(IFTA_Quarterly!$I24*Int_Exchange_2!AC$5/100*AC$3,2),0)</f>
        <v>#VALUE!</v>
      </c>
      <c r="AD7" s="2" t="e">
        <f ca="1">+IF(IFTA_Quarterly!$I24&gt;0,ROUND(IFTA_Quarterly!$I24*Int_Exchange_2!AD$5/100*AD$3,2),0)</f>
        <v>#VALUE!</v>
      </c>
      <c r="AE7" s="2" t="e">
        <f ca="1">+IF(IFTA_Quarterly!$I24&gt;0,ROUND(IFTA_Quarterly!$I24*Int_Exchange_2!AE$5/100*AE$3,2),0)</f>
        <v>#VALUE!</v>
      </c>
      <c r="AF7" s="2" t="e">
        <f ca="1">+IF(IFTA_Quarterly!$I24&gt;0,ROUND(IFTA_Quarterly!$I24*Int_Exchange_2!AF$5/100*AF$3,2),0)</f>
        <v>#VALUE!</v>
      </c>
      <c r="AG7" s="2" t="e">
        <f ca="1">+IF(IFTA_Quarterly!$I24&gt;0,ROUND(IFTA_Quarterly!$I24*Int_Exchange_2!AG$5/100*AG$3,2),0)</f>
        <v>#VALUE!</v>
      </c>
      <c r="AH7" s="2" t="e">
        <f ca="1">+IF(IFTA_Quarterly!$I24&gt;0,ROUND(IFTA_Quarterly!$I24*Int_Exchange_2!AH$5/100*AH$3,2),0)</f>
        <v>#VALUE!</v>
      </c>
      <c r="AI7" s="2" t="e">
        <f ca="1">+IF(IFTA_Quarterly!$I24&gt;0,ROUND(IFTA_Quarterly!$I24*Int_Exchange_2!AI$5/100*AI$3,2),0)</f>
        <v>#VALUE!</v>
      </c>
      <c r="AJ7" s="2" t="e">
        <f ca="1">+IF(IFTA_Quarterly!$I24&gt;0,ROUND(IFTA_Quarterly!$I24*Int_Exchange_2!AJ$5/100*AJ$3,2),0)</f>
        <v>#VALUE!</v>
      </c>
      <c r="AK7" s="2" t="e">
        <f ca="1">+IF(IFTA_Quarterly!$I24&gt;0,ROUND(IFTA_Quarterly!$I24*Int_Exchange_2!AK$5/100*AK$3,2),0)</f>
        <v>#VALUE!</v>
      </c>
      <c r="AL7" s="2" t="e">
        <f ca="1">+IF(IFTA_Quarterly!$I24&gt;0,ROUND(IFTA_Quarterly!$I24*Int_Exchange_2!AL$5/100*AL$3,2),0)</f>
        <v>#VALUE!</v>
      </c>
      <c r="AM7" s="2" t="e">
        <f ca="1">+IF(IFTA_Quarterly!$I24&gt;0,ROUND(IFTA_Quarterly!$I24*Int_Exchange_2!AM$5/100*AM$3,2),0)</f>
        <v>#VALUE!</v>
      </c>
      <c r="AN7" s="2" t="e">
        <f ca="1">+IF(IFTA_Quarterly!$I24&gt;0,ROUND(IFTA_Quarterly!$I24*Int_Exchange_2!AN$5/100*AN$3,2),0)</f>
        <v>#VALUE!</v>
      </c>
      <c r="AO7" s="2" t="e">
        <f ca="1">+IF(IFTA_Quarterly!$I24&gt;0,ROUND(IFTA_Quarterly!$I24*Int_Exchange_2!AO$5/100*AO$3,2),0)</f>
        <v>#VALUE!</v>
      </c>
      <c r="AP7" s="2" t="e">
        <f ca="1">+IF(IFTA_Quarterly!$I24&gt;0,ROUND(IFTA_Quarterly!$I24*Int_Exchange_2!AP$5/100*AP$3,2),0)</f>
        <v>#VALUE!</v>
      </c>
      <c r="AQ7" s="2" t="e">
        <f ca="1">+IF(IFTA_Quarterly!$I24&gt;0,ROUND(IFTA_Quarterly!$I24*Int_Exchange_2!AQ$5/100*AQ$3,2),0)</f>
        <v>#VALUE!</v>
      </c>
      <c r="AR7" s="2" t="e">
        <f ca="1">+IF(IFTA_Quarterly!$I24&gt;0,ROUND(IFTA_Quarterly!$I24*Int_Exchange_2!AR$5/100*AR$3,2),0)</f>
        <v>#VALUE!</v>
      </c>
      <c r="AS7" s="2" t="e">
        <f ca="1">+IF(IFTA_Quarterly!$I24&gt;0,ROUND(IFTA_Quarterly!$I24*Int_Exchange_2!AS$5/100*AS$3,2),0)</f>
        <v>#VALUE!</v>
      </c>
      <c r="AT7" s="2" t="e">
        <f ca="1">+IF(IFTA_Quarterly!$I24&gt;0,ROUND(IFTA_Quarterly!$I24*Int_Exchange_2!AT$5/100*AT$3,2),0)</f>
        <v>#VALUE!</v>
      </c>
      <c r="AU7" s="2" t="e">
        <f ca="1">+IF(IFTA_Quarterly!$I24&gt;0,ROUND(IFTA_Quarterly!$I24*Int_Exchange_2!AU$5/100*AU$3,2),0)</f>
        <v>#VALUE!</v>
      </c>
      <c r="AV7" s="2" t="e">
        <f ca="1">+IF(IFTA_Quarterly!$I24&gt;0,ROUND(IFTA_Quarterly!$I24*Int_Exchange_2!AV$5/100*AV$3,2),0)</f>
        <v>#VALUE!</v>
      </c>
      <c r="AW7" s="2" t="e">
        <f ca="1">+IF(IFTA_Quarterly!$I24&gt;0,ROUND(IFTA_Quarterly!$I24*Int_Exchange_2!AW$5/100*AW$3,2),0)</f>
        <v>#VALUE!</v>
      </c>
      <c r="AX7" s="2" t="e">
        <f ca="1">+IF(IFTA_Quarterly!$I24&gt;0,ROUND(IFTA_Quarterly!$I24*Int_Exchange_2!AX$5/100*AX$3,2),0)</f>
        <v>#VALUE!</v>
      </c>
      <c r="AY7" s="2" t="e">
        <f ca="1">+IF(IFTA_Quarterly!$I24&gt;0,ROUND(IFTA_Quarterly!$I24*Int_Exchange_2!AY$5/100*AY$3,2),0)</f>
        <v>#VALUE!</v>
      </c>
      <c r="AZ7" s="2" t="e">
        <f ca="1">+IF(IFTA_Quarterly!$I24&gt;0,ROUND(IFTA_Quarterly!$I24*Int_Exchange_2!AZ$5/100*AZ$3,2),0)</f>
        <v>#VALUE!</v>
      </c>
      <c r="BA7" s="2" t="e">
        <f ca="1">+IF(IFTA_Quarterly!$I24&gt;0,ROUND(IFTA_Quarterly!$I24*Int_Exchange_2!BA$5/100*BA$3,2),0)</f>
        <v>#VALUE!</v>
      </c>
      <c r="BB7" s="2" t="e">
        <f ca="1">+IF(IFTA_Quarterly!$I24&gt;0,ROUND(IFTA_Quarterly!$I24*Int_Exchange_2!BB$5/100*BB$3,2),0)</f>
        <v>#VALUE!</v>
      </c>
      <c r="BC7" s="2" t="e">
        <f ca="1">+IF(IFTA_Quarterly!$I24&gt;0,ROUND(IFTA_Quarterly!$I24*Int_Exchange_2!BC$5/100*BC$3,2),0)</f>
        <v>#VALUE!</v>
      </c>
      <c r="BD7" s="2" t="e">
        <f ca="1">+IF(IFTA_Quarterly!$I24&gt;0,ROUND(IFTA_Quarterly!$I24*Int_Exchange_2!BD$5/100*BD$3,2),0)</f>
        <v>#VALUE!</v>
      </c>
      <c r="BE7" s="2" t="e">
        <f ca="1">+IF(IFTA_Quarterly!$I24&gt;0,ROUND(IFTA_Quarterly!$I24*Int_Exchange_2!BE$5/100*BE$3,2),0)</f>
        <v>#VALUE!</v>
      </c>
      <c r="BF7" s="2" t="e">
        <f ca="1">+IF(IFTA_Quarterly!$I24&gt;0,ROUND(IFTA_Quarterly!$I24*Int_Exchange_2!BF$5/100*BF$3,2),0)</f>
        <v>#VALUE!</v>
      </c>
      <c r="BG7" s="2" t="e">
        <f ca="1">+IF(IFTA_Quarterly!$I24&gt;0,ROUND(IFTA_Quarterly!$I24*Int_Exchange_2!BG$5/100*BG$3,2),0)</f>
        <v>#VALUE!</v>
      </c>
      <c r="BH7" s="2" t="e">
        <f ca="1">+IF(IFTA_Quarterly!$I24&gt;0,ROUND(IFTA_Quarterly!$I24*Int_Exchange_2!BH$5/100*BH$3,2),0)</f>
        <v>#VALUE!</v>
      </c>
      <c r="BI7" s="2" t="e">
        <f ca="1">+IF(IFTA_Quarterly!$I24&gt;0,ROUND(IFTA_Quarterly!$I24*Int_Exchange_2!BI$5/100*BI$3,2),0)</f>
        <v>#VALUE!</v>
      </c>
      <c r="BJ7" s="2" t="e">
        <f ca="1">+IF(IFTA_Quarterly!$I24&gt;0,ROUND(IFTA_Quarterly!$I24*Int_Exchange_2!BJ$5/100*BJ$3,2),0)</f>
        <v>#VALUE!</v>
      </c>
      <c r="BK7" s="2" t="e">
        <f ca="1">+IF(IFTA_Quarterly!$I24&gt;0,ROUND(IFTA_Quarterly!$I24*Int_Exchange_2!BK$5/100*BK$3,2),0)</f>
        <v>#VALUE!</v>
      </c>
      <c r="BL7" s="2" t="e">
        <f ca="1">+IF(IFTA_Quarterly!$I24&gt;0,ROUND(IFTA_Quarterly!$I24*Int_Exchange_2!BL$5/100*BL$3,2),0)</f>
        <v>#VALUE!</v>
      </c>
      <c r="BM7" s="2" t="e">
        <f ca="1">+IF(IFTA_Quarterly!$I24&gt;0,ROUND(IFTA_Quarterly!$I24*Int_Exchange_2!BM$5/100*BM$3,2),0)</f>
        <v>#VALUE!</v>
      </c>
      <c r="BN7" s="2" t="e">
        <f ca="1">+IF(IFTA_Quarterly!$I24&gt;0,ROUND(IFTA_Quarterly!$I24*Int_Exchange_2!BN$5/100*BN$3,2),0)</f>
        <v>#VALUE!</v>
      </c>
      <c r="BO7" s="2" t="e">
        <f ca="1">+IF(IFTA_Quarterly!$I24&gt;0,ROUND(IFTA_Quarterly!$I24*Int_Exchange_2!BO$5/100*BO$3,2),0)</f>
        <v>#VALUE!</v>
      </c>
      <c r="BP7" s="2" t="e">
        <f ca="1">+IF(IFTA_Quarterly!$I24&gt;0,ROUND(IFTA_Quarterly!$I24*Int_Exchange_2!BP$5/100*BP$3,2),0)</f>
        <v>#VALUE!</v>
      </c>
      <c r="BQ7" s="2" t="e">
        <f ca="1">+IF(IFTA_Quarterly!$I24&gt;0,ROUND(IFTA_Quarterly!$I24*Int_Exchange_2!BQ$5/100*BQ$3,2),0)</f>
        <v>#VALUE!</v>
      </c>
      <c r="BR7" s="2" t="e">
        <f ca="1">+IF(IFTA_Quarterly!$I24&gt;0,ROUND(IFTA_Quarterly!$I24*Int_Exchange_2!BR$5/100*BR$3,2),0)</f>
        <v>#VALUE!</v>
      </c>
      <c r="BS7" s="2" t="e">
        <f ca="1">+IF(IFTA_Quarterly!$I24&gt;0,ROUND(IFTA_Quarterly!$I24*Int_Exchange_2!BS$5/100*BS$3,2),0)</f>
        <v>#VALUE!</v>
      </c>
      <c r="BT7" s="2" t="e">
        <f ca="1">+IF(IFTA_Quarterly!$I24&gt;0,ROUND(IFTA_Quarterly!$I24*Int_Exchange_2!BT$5/100*BT$3,2),0)</f>
        <v>#VALUE!</v>
      </c>
      <c r="BU7" s="2" t="e">
        <f ca="1">+IF(IFTA_Quarterly!$I24&gt;0,ROUND(IFTA_Quarterly!$I24*Int_Exchange_2!BU$5/100*BU$3,2),0)</f>
        <v>#VALUE!</v>
      </c>
      <c r="BV7" s="2" t="e">
        <f ca="1">+IF(IFTA_Quarterly!$I24&gt;0,ROUND(IFTA_Quarterly!$I24*Int_Exchange_2!BV$5/100*BV$3,2),0)</f>
        <v>#VALUE!</v>
      </c>
      <c r="BW7" s="2" t="e">
        <f ca="1">+IF(IFTA_Quarterly!$I24&gt;0,ROUND(IFTA_Quarterly!$I24*Int_Exchange_2!BW$5/100*BW$3,2),0)</f>
        <v>#VALUE!</v>
      </c>
      <c r="BX7" s="2" t="e">
        <f ca="1">+IF(IFTA_Quarterly!$I24&gt;0,ROUND(IFTA_Quarterly!$I24*Int_Exchange_2!BX$5/100*BX$3,2),0)</f>
        <v>#VALUE!</v>
      </c>
      <c r="BY7" s="2" t="e">
        <f ca="1">+IF(IFTA_Quarterly!$I24&gt;0,ROUND(IFTA_Quarterly!$I24*Int_Exchange_2!BY$5/100*BY$3,2),0)</f>
        <v>#VALUE!</v>
      </c>
      <c r="BZ7" s="2" t="e">
        <f ca="1">+IF(IFTA_Quarterly!$I24&gt;0,ROUND(IFTA_Quarterly!$I24*Int_Exchange_2!BZ$5/100*BZ$3,2),0)</f>
        <v>#VALUE!</v>
      </c>
      <c r="CA7" s="2" t="e">
        <f ca="1">+IF(IFTA_Quarterly!$I24&gt;0,ROUND(IFTA_Quarterly!$I24*Int_Exchange_2!CA$5/100*CA$3,2),0)</f>
        <v>#VALUE!</v>
      </c>
      <c r="CB7" s="2" t="e">
        <f ca="1">+IF(IFTA_Quarterly!$I24&gt;0,ROUND(IFTA_Quarterly!$I24*Int_Exchange_2!CB$5/100*CB$3,2),0)</f>
        <v>#VALUE!</v>
      </c>
      <c r="CC7" s="2" t="e">
        <f ca="1">+IF(IFTA_Quarterly!$I24&gt;0,ROUND(IFTA_Quarterly!$I24*Int_Exchange_2!CC$5/100*CC$3,2),0)</f>
        <v>#VALUE!</v>
      </c>
      <c r="CD7" s="2" t="e">
        <f ca="1">+IF(IFTA_Quarterly!$I24&gt;0,ROUND(IFTA_Quarterly!$I24*Int_Exchange_2!CD$5/100*CD$3,2),0)</f>
        <v>#VALUE!</v>
      </c>
      <c r="CE7" s="2" t="e">
        <f ca="1">+IF(IFTA_Quarterly!$I24&gt;0,ROUND(IFTA_Quarterly!$I24*Int_Exchange_2!CE$5/100*CE$3,2),0)</f>
        <v>#VALUE!</v>
      </c>
      <c r="CF7" s="2" t="e">
        <f ca="1">+IF(IFTA_Quarterly!$I24&gt;0,ROUND(IFTA_Quarterly!$I24*Int_Exchange_2!CF$5/100*CF$3,2),0)</f>
        <v>#VALUE!</v>
      </c>
      <c r="CG7" s="2" t="e">
        <f ca="1">+IF(IFTA_Quarterly!$I24&gt;0,ROUND(IFTA_Quarterly!$I24*Int_Exchange_2!CG$5/100*CG$3,2),0)</f>
        <v>#VALUE!</v>
      </c>
      <c r="CH7" s="2" t="e">
        <f ca="1">+IF(IFTA_Quarterly!$I24&gt;0,ROUND(IFTA_Quarterly!$I24*Int_Exchange_2!CH$5/100*CH$3,2),0)</f>
        <v>#VALUE!</v>
      </c>
      <c r="CI7" s="2" t="e">
        <f ca="1">+IF(IFTA_Quarterly!$I24&gt;0,ROUND(IFTA_Quarterly!$I24*Int_Exchange_2!CI$5/100*CI$3,2),0)</f>
        <v>#VALUE!</v>
      </c>
      <c r="CJ7" s="2" t="e">
        <f ca="1">+IF(IFTA_Quarterly!$I24&gt;0,ROUND(IFTA_Quarterly!$I24*Int_Exchange_2!CJ$5/100*CJ$3,2),0)</f>
        <v>#VALUE!</v>
      </c>
      <c r="CK7" s="2" t="e">
        <f ca="1">+IF(IFTA_Quarterly!$I24&gt;0,ROUND(IFTA_Quarterly!$I24*Int_Exchange_2!CK$5/100*CK$3,2),0)</f>
        <v>#VALUE!</v>
      </c>
      <c r="CL7" s="2" t="e">
        <f ca="1">+IF(IFTA_Quarterly!$I24&gt;0,ROUND(IFTA_Quarterly!$I24*Int_Exchange_2!CL$5/100*CL$3,2),0)</f>
        <v>#VALUE!</v>
      </c>
      <c r="CM7" s="2" t="e">
        <f ca="1">+IF(IFTA_Quarterly!$I24&gt;0,ROUND(IFTA_Quarterly!$I24*Int_Exchange_2!CM$5/100*CM$3,2),0)</f>
        <v>#VALUE!</v>
      </c>
      <c r="CN7" s="2" t="e">
        <f ca="1">+IF(IFTA_Quarterly!$I24&gt;0,ROUND(IFTA_Quarterly!$I24*Int_Exchange_2!CN$5/100*CN$3,2),0)</f>
        <v>#VALUE!</v>
      </c>
      <c r="CO7" s="2" t="e">
        <f ca="1">+IF(IFTA_Quarterly!$I24&gt;0,ROUND(IFTA_Quarterly!$I24*Int_Exchange_2!CO$5/100*CO$3,2),0)</f>
        <v>#VALUE!</v>
      </c>
      <c r="CP7" s="2" t="e">
        <f ca="1">+IF(IFTA_Quarterly!$I24&gt;0,ROUND(IFTA_Quarterly!$I24*Int_Exchange_2!CP$5/100*CP$3,2),0)</f>
        <v>#VALUE!</v>
      </c>
      <c r="CQ7" s="2" t="e">
        <f ca="1">+IF(IFTA_Quarterly!$I24&gt;0,ROUND(IFTA_Quarterly!$I24*Int_Exchange_2!CQ$5/100*CQ$3,2),0)</f>
        <v>#VALUE!</v>
      </c>
      <c r="CR7" s="2" t="e">
        <f ca="1">+IF(IFTA_Quarterly!$I24&gt;0,ROUND(IFTA_Quarterly!$I24*Int_Exchange_2!CR$5/100*CR$3,2),0)</f>
        <v>#VALUE!</v>
      </c>
      <c r="CS7" s="2" t="e">
        <f ca="1">+IF(IFTA_Quarterly!$I24&gt;0,ROUND(IFTA_Quarterly!$I24*Int_Exchange_2!CS$5/100*CS$3,2),0)</f>
        <v>#VALUE!</v>
      </c>
      <c r="CT7" s="2" t="e">
        <f ca="1">+IF(IFTA_Quarterly!$I24&gt;0,ROUND(IFTA_Quarterly!$I24*Int_Exchange_2!CT$5/100*CT$3,2),0)</f>
        <v>#VALUE!</v>
      </c>
      <c r="CU7" s="2" t="e">
        <f ca="1">+IF(IFTA_Quarterly!$I24&gt;0,ROUND(IFTA_Quarterly!$I24*Int_Exchange_2!CU$5/100*CU$3,2),0)</f>
        <v>#VALUE!</v>
      </c>
      <c r="CV7" s="2" t="e">
        <f ca="1">+IF(IFTA_Quarterly!$I24&gt;0,ROUND(IFTA_Quarterly!$I24*Int_Exchange_2!CV$5/100*CV$3,2),0)</f>
        <v>#VALUE!</v>
      </c>
      <c r="CW7" s="2" t="e">
        <f ca="1">+IF(IFTA_Quarterly!$I24&gt;0,ROUND(IFTA_Quarterly!$I24*Int_Exchange_2!CW$5/100*CW$3,2),0)</f>
        <v>#VALUE!</v>
      </c>
      <c r="CX7" s="2" t="e">
        <f ca="1">+IF(IFTA_Quarterly!$I24&gt;0,ROUND(IFTA_Quarterly!$I24*Int_Exchange_2!CX$5/100*CX$3,2),0)</f>
        <v>#VALUE!</v>
      </c>
      <c r="CY7" s="2" t="e">
        <f ca="1">+IF(IFTA_Quarterly!$I24&gt;0,ROUND(IFTA_Quarterly!$I24*Int_Exchange_2!CY$5/100*CY$3,2),0)</f>
        <v>#VALUE!</v>
      </c>
      <c r="CZ7" s="2" t="e">
        <f ca="1">+IF(IFTA_Quarterly!$I24&gt;0,ROUND(IFTA_Quarterly!$I24*Int_Exchange_2!CZ$5/100*CZ$3,2),0)</f>
        <v>#VALUE!</v>
      </c>
      <c r="DA7" s="2" t="e">
        <f ca="1">+IF(IFTA_Quarterly!$I24&gt;0,ROUND(IFTA_Quarterly!$I24*Int_Exchange_2!DA$5/100*DA$3,2),0)</f>
        <v>#VALUE!</v>
      </c>
      <c r="DB7" s="2" t="e">
        <f ca="1">+IF(IFTA_Quarterly!$I24&gt;0,ROUND(IFTA_Quarterly!$I24*Int_Exchange_2!DB$5/100*DB$3,2),0)</f>
        <v>#VALUE!</v>
      </c>
      <c r="DC7" s="2" t="e">
        <f ca="1">+IF(IFTA_Quarterly!$I24&gt;0,ROUND(IFTA_Quarterly!$I24*Int_Exchange_2!DC$5/100*DC$3,2),0)</f>
        <v>#VALUE!</v>
      </c>
      <c r="DD7" s="2" t="e">
        <f ca="1">+IF(IFTA_Quarterly!$I24&gt;0,ROUND(IFTA_Quarterly!$I24*Int_Exchange_2!DD$5/100*DD$3,2),0)</f>
        <v>#VALUE!</v>
      </c>
      <c r="DE7" s="2" t="e">
        <f ca="1">+IF(IFTA_Quarterly!$I24&gt;0,ROUND(IFTA_Quarterly!$I24*Int_Exchange_2!DE$5/100*DE$3,2),0)</f>
        <v>#VALUE!</v>
      </c>
      <c r="DF7" s="2" t="e">
        <f ca="1">+IF(IFTA_Quarterly!$I24&gt;0,ROUND(IFTA_Quarterly!$I24*Int_Exchange_2!DF$5/100*DF$3,2),0)</f>
        <v>#VALUE!</v>
      </c>
      <c r="DG7" s="2" t="e">
        <f ca="1">+IF(IFTA_Quarterly!$I24&gt;0,ROUND(IFTA_Quarterly!$I24*Int_Exchange_2!DG$5/100*DG$3,2),0)</f>
        <v>#VALUE!</v>
      </c>
      <c r="DH7" s="2" t="e">
        <f ca="1">+IF(IFTA_Quarterly!$I24&gt;0,ROUND(IFTA_Quarterly!$I24*Int_Exchange_2!DH$5/100*DH$3,2),0)</f>
        <v>#VALUE!</v>
      </c>
      <c r="DI7" s="2" t="e">
        <f ca="1">+IF(IFTA_Quarterly!$I24&gt;0,ROUND(IFTA_Quarterly!$I24*Int_Exchange_2!DI$5/100*DI$3,2),0)</f>
        <v>#VALUE!</v>
      </c>
      <c r="DJ7" s="2" t="e">
        <f ca="1">+IF(IFTA_Quarterly!$I24&gt;0,ROUND(IFTA_Quarterly!$I24*Int_Exchange_2!DJ$5/100*DJ$3,2),0)</f>
        <v>#VALUE!</v>
      </c>
      <c r="DK7" s="2" t="e">
        <f ca="1">+IF(IFTA_Quarterly!$I24&gt;0,ROUND(IFTA_Quarterly!$I24*Int_Exchange_2!DK$5/100*DK$3,2),0)</f>
        <v>#VALUE!</v>
      </c>
      <c r="DL7" s="2" t="e">
        <f ca="1">+IF(IFTA_Quarterly!$I24&gt;0,ROUND(IFTA_Quarterly!$I24*Int_Exchange_2!DL$5/100*DL$3,2),0)</f>
        <v>#VALUE!</v>
      </c>
      <c r="DM7" s="2" t="e">
        <f ca="1">+IF(IFTA_Quarterly!$I24&gt;0,ROUND(IFTA_Quarterly!$I24*Int_Exchange_2!DM$5/100*DM$3,2),0)</f>
        <v>#VALUE!</v>
      </c>
      <c r="DN7" s="2" t="e">
        <f ca="1">+IF(IFTA_Quarterly!$I24&gt;0,ROUND(IFTA_Quarterly!$I24*Int_Exchange_2!DN$5/100*DN$3,2),0)</f>
        <v>#VALUE!</v>
      </c>
      <c r="DO7" s="2" t="e">
        <f ca="1">+IF(IFTA_Quarterly!$I24&gt;0,ROUND(IFTA_Quarterly!$I24*Int_Exchange_2!DO$5/100*DO$3,2),0)</f>
        <v>#VALUE!</v>
      </c>
      <c r="DP7" s="2" t="e">
        <f ca="1">+IF(IFTA_Quarterly!$I24&gt;0,ROUND(IFTA_Quarterly!$I24*Int_Exchange_2!DP$5/100*DP$3,2),0)</f>
        <v>#VALUE!</v>
      </c>
      <c r="DQ7" s="2" t="e">
        <f ca="1">+IF(IFTA_Quarterly!$I24&gt;0,ROUND(IFTA_Quarterly!$I24*Int_Exchange_2!DQ$5/100*DQ$3,2),0)</f>
        <v>#VALUE!</v>
      </c>
      <c r="DR7" s="2" t="e">
        <f ca="1">+IF(IFTA_Quarterly!$I24&gt;0,ROUND(IFTA_Quarterly!$I24*Int_Exchange_2!DR$5/100*DR$3,2),0)</f>
        <v>#VALUE!</v>
      </c>
      <c r="DS7" s="2" t="e">
        <f ca="1">+IF(IFTA_Quarterly!$I24&gt;0,ROUND(IFTA_Quarterly!$I24*Int_Exchange_2!DS$5/100*DS$3,2),0)</f>
        <v>#VALUE!</v>
      </c>
      <c r="DT7" s="2" t="e">
        <f ca="1">+IF(IFTA_Quarterly!$I24&gt;0,ROUND(IFTA_Quarterly!$I24*Int_Exchange_2!DT$5/100*DT$3,2),0)</f>
        <v>#VALUE!</v>
      </c>
      <c r="DU7" s="2" t="e">
        <f ca="1">+IF(IFTA_Quarterly!$I24&gt;0,ROUND(IFTA_Quarterly!$I24*Int_Exchange_2!DU$5/100*DU$3,2),0)</f>
        <v>#VALUE!</v>
      </c>
      <c r="DV7" s="2" t="e">
        <f ca="1">+IF(IFTA_Quarterly!$I24&gt;0,ROUND(IFTA_Quarterly!$I24*Int_Exchange_2!DV$5/100*DV$3,2),0)</f>
        <v>#VALUE!</v>
      </c>
      <c r="DW7" s="2" t="e">
        <f ca="1">+IF(IFTA_Quarterly!$I24&gt;0,ROUND(IFTA_Quarterly!$I24*Int_Exchange_2!DW$5/100*DW$3,2),0)</f>
        <v>#VALUE!</v>
      </c>
      <c r="DX7" s="2" t="e">
        <f ca="1">+IF(IFTA_Quarterly!$I24&gt;0,ROUND(IFTA_Quarterly!$I24*Int_Exchange_2!DX$5/100*DX$3,2),0)</f>
        <v>#VALUE!</v>
      </c>
      <c r="DY7" s="2" t="e">
        <f ca="1">+IF(IFTA_Quarterly!$I24&gt;0,ROUND(IFTA_Quarterly!$I24*Int_Exchange_2!DY$5/100*DY$3,2),0)</f>
        <v>#VALUE!</v>
      </c>
      <c r="DZ7" s="2" t="e">
        <f ca="1">+IF(IFTA_Quarterly!$I24&gt;0,ROUND(IFTA_Quarterly!$I24*Int_Exchange_2!DZ$5/100*DZ$3,2),0)</f>
        <v>#VALUE!</v>
      </c>
      <c r="EA7" s="2" t="e">
        <f ca="1">+IF(IFTA_Quarterly!$I24&gt;0,ROUND(IFTA_Quarterly!$I24*Int_Exchange_2!EA$5/100*EA$3,2),0)</f>
        <v>#VALUE!</v>
      </c>
      <c r="EB7" s="2" t="e">
        <f ca="1">+IF(IFTA_Quarterly!$I24&gt;0,ROUND(IFTA_Quarterly!$I24*Int_Exchange_2!EB$5/100*EB$3,2),0)</f>
        <v>#VALUE!</v>
      </c>
      <c r="EC7" s="2" t="e">
        <f ca="1">+IF(IFTA_Quarterly!$I24&gt;0,ROUND(IFTA_Quarterly!$I24*Int_Exchange_2!EC$5/100*EC$3,2),0)</f>
        <v>#VALUE!</v>
      </c>
      <c r="ED7" s="2" t="e">
        <f ca="1">+IF(IFTA_Quarterly!$I24&gt;0,ROUND(IFTA_Quarterly!$I24*Int_Exchange_2!ED$5/100*ED$3,2),0)</f>
        <v>#VALUE!</v>
      </c>
      <c r="EE7" s="2" t="e">
        <f ca="1">+IF(IFTA_Quarterly!$I24&gt;0,ROUND(IFTA_Quarterly!$I24*Int_Exchange_2!EE$5/100*EE$3,2),0)</f>
        <v>#VALUE!</v>
      </c>
    </row>
    <row r="8" spans="1:135" x14ac:dyDescent="0.25">
      <c r="A8" s="31" t="s">
        <v>161</v>
      </c>
      <c r="B8" s="2" t="str">
        <f t="shared" ref="B8:B74" ca="1" si="97">+IF(ISNUMBER(SUM(C8:DZ8))=TRUE,ROUND(SUM(C8:DZ8),2),"")</f>
        <v/>
      </c>
      <c r="C8" s="2" t="e">
        <f ca="1">+IF(IFTA_Quarterly!$I25&gt;0,ROUND(IFTA_Quarterly!$I25*Int_Exchange_2!C$5/100*C$3,2),0)</f>
        <v>#VALUE!</v>
      </c>
      <c r="D8" s="2" t="e">
        <f ca="1">+IF(IFTA_Quarterly!$I25&gt;0,ROUND(IFTA_Quarterly!$I25*Int_Exchange_2!D$5/100*D$3,2),0)</f>
        <v>#VALUE!</v>
      </c>
      <c r="E8" s="2" t="e">
        <f ca="1">+IF(IFTA_Quarterly!$I25&gt;0,ROUND(IFTA_Quarterly!$I25*Int_Exchange_2!E$5/100*E$3,2),0)</f>
        <v>#VALUE!</v>
      </c>
      <c r="F8" s="2" t="e">
        <f ca="1">+IF(IFTA_Quarterly!$I25&gt;0,ROUND(IFTA_Quarterly!$I25*Int_Exchange_2!F$5/100*F$3,2),0)</f>
        <v>#VALUE!</v>
      </c>
      <c r="G8" s="2" t="e">
        <f ca="1">+IF(IFTA_Quarterly!$I25&gt;0,ROUND(IFTA_Quarterly!$I25*Int_Exchange_2!G$5/100*G$3,2),0)</f>
        <v>#VALUE!</v>
      </c>
      <c r="H8" s="2" t="e">
        <f ca="1">+IF(IFTA_Quarterly!$I25&gt;0,ROUND(IFTA_Quarterly!$I25*Int_Exchange_2!H$5/100*H$3,2),0)</f>
        <v>#VALUE!</v>
      </c>
      <c r="I8" s="2" t="e">
        <f ca="1">+IF(IFTA_Quarterly!$I25&gt;0,ROUND(IFTA_Quarterly!$I25*Int_Exchange_2!I$5/100*I$3,2),0)</f>
        <v>#VALUE!</v>
      </c>
      <c r="J8" s="2" t="e">
        <f ca="1">+IF(IFTA_Quarterly!$I25&gt;0,ROUND(IFTA_Quarterly!$I25*Int_Exchange_2!J$5/100*J$3,2),0)</f>
        <v>#VALUE!</v>
      </c>
      <c r="K8" s="2" t="e">
        <f ca="1">+IF(IFTA_Quarterly!$I25&gt;0,ROUND(IFTA_Quarterly!$I25*Int_Exchange_2!K$5/100*K$3,2),0)</f>
        <v>#VALUE!</v>
      </c>
      <c r="L8" s="2" t="e">
        <f ca="1">+IF(IFTA_Quarterly!$I25&gt;0,ROUND(IFTA_Quarterly!$I25*Int_Exchange_2!L$5/100*L$3,2),0)</f>
        <v>#VALUE!</v>
      </c>
      <c r="M8" s="2" t="e">
        <f ca="1">+IF(IFTA_Quarterly!$I25&gt;0,ROUND(IFTA_Quarterly!$I25*Int_Exchange_2!M$5/100*M$3,2),0)</f>
        <v>#VALUE!</v>
      </c>
      <c r="N8" s="2" t="e">
        <f ca="1">+IF(IFTA_Quarterly!$I25&gt;0,ROUND(IFTA_Quarterly!$I25*Int_Exchange_2!N$5/100*N$3,2),0)</f>
        <v>#VALUE!</v>
      </c>
      <c r="O8" s="2" t="e">
        <f ca="1">+IF(IFTA_Quarterly!$I25&gt;0,ROUND(IFTA_Quarterly!$I25*Int_Exchange_2!O$5/100*O$3,2),0)</f>
        <v>#VALUE!</v>
      </c>
      <c r="P8" s="2" t="e">
        <f ca="1">+IF(IFTA_Quarterly!$I25&gt;0,ROUND(IFTA_Quarterly!$I25*Int_Exchange_2!P$5/100*P$3,2),0)</f>
        <v>#VALUE!</v>
      </c>
      <c r="Q8" s="2" t="e">
        <f ca="1">+IF(IFTA_Quarterly!$I25&gt;0,ROUND(IFTA_Quarterly!$I25*Int_Exchange_2!Q$5/100*Q$3,2),0)</f>
        <v>#VALUE!</v>
      </c>
      <c r="R8" s="2" t="e">
        <f ca="1">+IF(IFTA_Quarterly!$I25&gt;0,ROUND(IFTA_Quarterly!$I25*Int_Exchange_2!R$5/100*R$3,2),0)</f>
        <v>#VALUE!</v>
      </c>
      <c r="S8" s="2" t="e">
        <f ca="1">+IF(IFTA_Quarterly!$I25&gt;0,ROUND(IFTA_Quarterly!$I25*Int_Exchange_2!S$5/100*S$3,2),0)</f>
        <v>#VALUE!</v>
      </c>
      <c r="T8" s="2" t="e">
        <f ca="1">+IF(IFTA_Quarterly!$I25&gt;0,ROUND(IFTA_Quarterly!$I25*Int_Exchange_2!T$5/100*T$3,2),0)</f>
        <v>#VALUE!</v>
      </c>
      <c r="U8" s="2" t="e">
        <f ca="1">+IF(IFTA_Quarterly!$I25&gt;0,ROUND(IFTA_Quarterly!$I25*Int_Exchange_2!U$5/100*U$3,2),0)</f>
        <v>#VALUE!</v>
      </c>
      <c r="V8" s="2" t="e">
        <f ca="1">+IF(IFTA_Quarterly!$I25&gt;0,ROUND(IFTA_Quarterly!$I25*Int_Exchange_2!V$5/100*V$3,2),0)</f>
        <v>#VALUE!</v>
      </c>
      <c r="W8" s="2" t="e">
        <f ca="1">+IF(IFTA_Quarterly!$I25&gt;0,ROUND(IFTA_Quarterly!$I25*Int_Exchange_2!W$5/100*W$3,2),0)</f>
        <v>#VALUE!</v>
      </c>
      <c r="X8" s="2" t="e">
        <f ca="1">+IF(IFTA_Quarterly!$I25&gt;0,ROUND(IFTA_Quarterly!$I25*Int_Exchange_2!X$5/100*X$3,2),0)</f>
        <v>#VALUE!</v>
      </c>
      <c r="Y8" s="2" t="e">
        <f ca="1">+IF(IFTA_Quarterly!$I25&gt;0,ROUND(IFTA_Quarterly!$I25*Int_Exchange_2!Y$5/100*Y$3,2),0)</f>
        <v>#VALUE!</v>
      </c>
      <c r="Z8" s="2" t="e">
        <f ca="1">+IF(IFTA_Quarterly!$I25&gt;0,ROUND(IFTA_Quarterly!$I25*Int_Exchange_2!Z$5/100*Z$3,2),0)</f>
        <v>#VALUE!</v>
      </c>
      <c r="AA8" s="2" t="e">
        <f ca="1">+IF(IFTA_Quarterly!$I25&gt;0,ROUND(IFTA_Quarterly!$I25*Int_Exchange_2!AA$5/100*AA$3,2),0)</f>
        <v>#VALUE!</v>
      </c>
      <c r="AB8" s="2" t="e">
        <f ca="1">+IF(IFTA_Quarterly!$I25&gt;0,ROUND(IFTA_Quarterly!$I25*Int_Exchange_2!AB$5/100*AB$3,2),0)</f>
        <v>#VALUE!</v>
      </c>
      <c r="AC8" s="2" t="e">
        <f ca="1">+IF(IFTA_Quarterly!$I25&gt;0,ROUND(IFTA_Quarterly!$I25*Int_Exchange_2!AC$5/100*AC$3,2),0)</f>
        <v>#VALUE!</v>
      </c>
      <c r="AD8" s="2" t="e">
        <f ca="1">+IF(IFTA_Quarterly!$I25&gt;0,ROUND(IFTA_Quarterly!$I25*Int_Exchange_2!AD$5/100*AD$3,2),0)</f>
        <v>#VALUE!</v>
      </c>
      <c r="AE8" s="2" t="e">
        <f ca="1">+IF(IFTA_Quarterly!$I25&gt;0,ROUND(IFTA_Quarterly!$I25*Int_Exchange_2!AE$5/100*AE$3,2),0)</f>
        <v>#VALUE!</v>
      </c>
      <c r="AF8" s="2" t="e">
        <f ca="1">+IF(IFTA_Quarterly!$I25&gt;0,ROUND(IFTA_Quarterly!$I25*Int_Exchange_2!AF$5/100*AF$3,2),0)</f>
        <v>#VALUE!</v>
      </c>
      <c r="AG8" s="2" t="e">
        <f ca="1">+IF(IFTA_Quarterly!$I25&gt;0,ROUND(IFTA_Quarterly!$I25*Int_Exchange_2!AG$5/100*AG$3,2),0)</f>
        <v>#VALUE!</v>
      </c>
      <c r="AH8" s="2" t="e">
        <f ca="1">+IF(IFTA_Quarterly!$I25&gt;0,ROUND(IFTA_Quarterly!$I25*Int_Exchange_2!AH$5/100*AH$3,2),0)</f>
        <v>#VALUE!</v>
      </c>
      <c r="AI8" s="2" t="e">
        <f ca="1">+IF(IFTA_Quarterly!$I25&gt;0,ROUND(IFTA_Quarterly!$I25*Int_Exchange_2!AI$5/100*AI$3,2),0)</f>
        <v>#VALUE!</v>
      </c>
      <c r="AJ8" s="2" t="e">
        <f ca="1">+IF(IFTA_Quarterly!$I25&gt;0,ROUND(IFTA_Quarterly!$I25*Int_Exchange_2!AJ$5/100*AJ$3,2),0)</f>
        <v>#VALUE!</v>
      </c>
      <c r="AK8" s="2" t="e">
        <f ca="1">+IF(IFTA_Quarterly!$I25&gt;0,ROUND(IFTA_Quarterly!$I25*Int_Exchange_2!AK$5/100*AK$3,2),0)</f>
        <v>#VALUE!</v>
      </c>
      <c r="AL8" s="2" t="e">
        <f ca="1">+IF(IFTA_Quarterly!$I25&gt;0,ROUND(IFTA_Quarterly!$I25*Int_Exchange_2!AL$5/100*AL$3,2),0)</f>
        <v>#VALUE!</v>
      </c>
      <c r="AM8" s="2" t="e">
        <f ca="1">+IF(IFTA_Quarterly!$I25&gt;0,ROUND(IFTA_Quarterly!$I25*Int_Exchange_2!AM$5/100*AM$3,2),0)</f>
        <v>#VALUE!</v>
      </c>
      <c r="AN8" s="2" t="e">
        <f ca="1">+IF(IFTA_Quarterly!$I25&gt;0,ROUND(IFTA_Quarterly!$I25*Int_Exchange_2!AN$5/100*AN$3,2),0)</f>
        <v>#VALUE!</v>
      </c>
      <c r="AO8" s="2" t="e">
        <f ca="1">+IF(IFTA_Quarterly!$I25&gt;0,ROUND(IFTA_Quarterly!$I25*Int_Exchange_2!AO$5/100*AO$3,2),0)</f>
        <v>#VALUE!</v>
      </c>
      <c r="AP8" s="2" t="e">
        <f ca="1">+IF(IFTA_Quarterly!$I25&gt;0,ROUND(IFTA_Quarterly!$I25*Int_Exchange_2!AP$5/100*AP$3,2),0)</f>
        <v>#VALUE!</v>
      </c>
      <c r="AQ8" s="2" t="e">
        <f ca="1">+IF(IFTA_Quarterly!$I25&gt;0,ROUND(IFTA_Quarterly!$I25*Int_Exchange_2!AQ$5/100*AQ$3,2),0)</f>
        <v>#VALUE!</v>
      </c>
      <c r="AR8" s="2" t="e">
        <f ca="1">+IF(IFTA_Quarterly!$I25&gt;0,ROUND(IFTA_Quarterly!$I25*Int_Exchange_2!AR$5/100*AR$3,2),0)</f>
        <v>#VALUE!</v>
      </c>
      <c r="AS8" s="2" t="e">
        <f ca="1">+IF(IFTA_Quarterly!$I25&gt;0,ROUND(IFTA_Quarterly!$I25*Int_Exchange_2!AS$5/100*AS$3,2),0)</f>
        <v>#VALUE!</v>
      </c>
      <c r="AT8" s="2" t="e">
        <f ca="1">+IF(IFTA_Quarterly!$I25&gt;0,ROUND(IFTA_Quarterly!$I25*Int_Exchange_2!AT$5/100*AT$3,2),0)</f>
        <v>#VALUE!</v>
      </c>
      <c r="AU8" s="2" t="e">
        <f ca="1">+IF(IFTA_Quarterly!$I25&gt;0,ROUND(IFTA_Quarterly!$I25*Int_Exchange_2!AU$5/100*AU$3,2),0)</f>
        <v>#VALUE!</v>
      </c>
      <c r="AV8" s="2" t="e">
        <f ca="1">+IF(IFTA_Quarterly!$I25&gt;0,ROUND(IFTA_Quarterly!$I25*Int_Exchange_2!AV$5/100*AV$3,2),0)</f>
        <v>#VALUE!</v>
      </c>
      <c r="AW8" s="2" t="e">
        <f ca="1">+IF(IFTA_Quarterly!$I25&gt;0,ROUND(IFTA_Quarterly!$I25*Int_Exchange_2!AW$5/100*AW$3,2),0)</f>
        <v>#VALUE!</v>
      </c>
      <c r="AX8" s="2" t="e">
        <f ca="1">+IF(IFTA_Quarterly!$I25&gt;0,ROUND(IFTA_Quarterly!$I25*Int_Exchange_2!AX$5/100*AX$3,2),0)</f>
        <v>#VALUE!</v>
      </c>
      <c r="AY8" s="2" t="e">
        <f ca="1">+IF(IFTA_Quarterly!$I25&gt;0,ROUND(IFTA_Quarterly!$I25*Int_Exchange_2!AY$5/100*AY$3,2),0)</f>
        <v>#VALUE!</v>
      </c>
      <c r="AZ8" s="2" t="e">
        <f ca="1">+IF(IFTA_Quarterly!$I25&gt;0,ROUND(IFTA_Quarterly!$I25*Int_Exchange_2!AZ$5/100*AZ$3,2),0)</f>
        <v>#VALUE!</v>
      </c>
      <c r="BA8" s="2" t="e">
        <f ca="1">+IF(IFTA_Quarterly!$I25&gt;0,ROUND(IFTA_Quarterly!$I25*Int_Exchange_2!BA$5/100*BA$3,2),0)</f>
        <v>#VALUE!</v>
      </c>
      <c r="BB8" s="2" t="e">
        <f ca="1">+IF(IFTA_Quarterly!$I25&gt;0,ROUND(IFTA_Quarterly!$I25*Int_Exchange_2!BB$5/100*BB$3,2),0)</f>
        <v>#VALUE!</v>
      </c>
      <c r="BC8" s="2" t="e">
        <f ca="1">+IF(IFTA_Quarterly!$I25&gt;0,ROUND(IFTA_Quarterly!$I25*Int_Exchange_2!BC$5/100*BC$3,2),0)</f>
        <v>#VALUE!</v>
      </c>
      <c r="BD8" s="2" t="e">
        <f ca="1">+IF(IFTA_Quarterly!$I25&gt;0,ROUND(IFTA_Quarterly!$I25*Int_Exchange_2!BD$5/100*BD$3,2),0)</f>
        <v>#VALUE!</v>
      </c>
      <c r="BE8" s="2" t="e">
        <f ca="1">+IF(IFTA_Quarterly!$I25&gt;0,ROUND(IFTA_Quarterly!$I25*Int_Exchange_2!BE$5/100*BE$3,2),0)</f>
        <v>#VALUE!</v>
      </c>
      <c r="BF8" s="2" t="e">
        <f ca="1">+IF(IFTA_Quarterly!$I25&gt;0,ROUND(IFTA_Quarterly!$I25*Int_Exchange_2!BF$5/100*BF$3,2),0)</f>
        <v>#VALUE!</v>
      </c>
      <c r="BG8" s="2" t="e">
        <f ca="1">+IF(IFTA_Quarterly!$I25&gt;0,ROUND(IFTA_Quarterly!$I25*Int_Exchange_2!BG$5/100*BG$3,2),0)</f>
        <v>#VALUE!</v>
      </c>
      <c r="BH8" s="2" t="e">
        <f ca="1">+IF(IFTA_Quarterly!$I25&gt;0,ROUND(IFTA_Quarterly!$I25*Int_Exchange_2!BH$5/100*BH$3,2),0)</f>
        <v>#VALUE!</v>
      </c>
      <c r="BI8" s="2" t="e">
        <f ca="1">+IF(IFTA_Quarterly!$I25&gt;0,ROUND(IFTA_Quarterly!$I25*Int_Exchange_2!BI$5/100*BI$3,2),0)</f>
        <v>#VALUE!</v>
      </c>
      <c r="BJ8" s="2" t="e">
        <f ca="1">+IF(IFTA_Quarterly!$I25&gt;0,ROUND(IFTA_Quarterly!$I25*Int_Exchange_2!BJ$5/100*BJ$3,2),0)</f>
        <v>#VALUE!</v>
      </c>
      <c r="BK8" s="2" t="e">
        <f ca="1">+IF(IFTA_Quarterly!$I25&gt;0,ROUND(IFTA_Quarterly!$I25*Int_Exchange_2!BK$5/100*BK$3,2),0)</f>
        <v>#VALUE!</v>
      </c>
      <c r="BL8" s="2" t="e">
        <f ca="1">+IF(IFTA_Quarterly!$I25&gt;0,ROUND(IFTA_Quarterly!$I25*Int_Exchange_2!BL$5/100*BL$3,2),0)</f>
        <v>#VALUE!</v>
      </c>
      <c r="BM8" s="2" t="e">
        <f ca="1">+IF(IFTA_Quarterly!$I25&gt;0,ROUND(IFTA_Quarterly!$I25*Int_Exchange_2!BM$5/100*BM$3,2),0)</f>
        <v>#VALUE!</v>
      </c>
      <c r="BN8" s="2" t="e">
        <f ca="1">+IF(IFTA_Quarterly!$I25&gt;0,ROUND(IFTA_Quarterly!$I25*Int_Exchange_2!BN$5/100*BN$3,2),0)</f>
        <v>#VALUE!</v>
      </c>
      <c r="BO8" s="2" t="e">
        <f ca="1">+IF(IFTA_Quarterly!$I25&gt;0,ROUND(IFTA_Quarterly!$I25*Int_Exchange_2!BO$5/100*BO$3,2),0)</f>
        <v>#VALUE!</v>
      </c>
      <c r="BP8" s="2" t="e">
        <f ca="1">+IF(IFTA_Quarterly!$I25&gt;0,ROUND(IFTA_Quarterly!$I25*Int_Exchange_2!BP$5/100*BP$3,2),0)</f>
        <v>#VALUE!</v>
      </c>
      <c r="BQ8" s="2" t="e">
        <f ca="1">+IF(IFTA_Quarterly!$I25&gt;0,ROUND(IFTA_Quarterly!$I25*Int_Exchange_2!BQ$5/100*BQ$3,2),0)</f>
        <v>#VALUE!</v>
      </c>
      <c r="BR8" s="2" t="e">
        <f ca="1">+IF(IFTA_Quarterly!$I25&gt;0,ROUND(IFTA_Quarterly!$I25*Int_Exchange_2!BR$5/100*BR$3,2),0)</f>
        <v>#VALUE!</v>
      </c>
      <c r="BS8" s="2" t="e">
        <f ca="1">+IF(IFTA_Quarterly!$I25&gt;0,ROUND(IFTA_Quarterly!$I25*Int_Exchange_2!BS$5/100*BS$3,2),0)</f>
        <v>#VALUE!</v>
      </c>
      <c r="BT8" s="2" t="e">
        <f ca="1">+IF(IFTA_Quarterly!$I25&gt;0,ROUND(IFTA_Quarterly!$I25*Int_Exchange_2!BT$5/100*BT$3,2),0)</f>
        <v>#VALUE!</v>
      </c>
      <c r="BU8" s="2" t="e">
        <f ca="1">+IF(IFTA_Quarterly!$I25&gt;0,ROUND(IFTA_Quarterly!$I25*Int_Exchange_2!BU$5/100*BU$3,2),0)</f>
        <v>#VALUE!</v>
      </c>
      <c r="BV8" s="2" t="e">
        <f ca="1">+IF(IFTA_Quarterly!$I25&gt;0,ROUND(IFTA_Quarterly!$I25*Int_Exchange_2!BV$5/100*BV$3,2),0)</f>
        <v>#VALUE!</v>
      </c>
      <c r="BW8" s="2" t="e">
        <f ca="1">+IF(IFTA_Quarterly!$I25&gt;0,ROUND(IFTA_Quarterly!$I25*Int_Exchange_2!BW$5/100*BW$3,2),0)</f>
        <v>#VALUE!</v>
      </c>
      <c r="BX8" s="2" t="e">
        <f ca="1">+IF(IFTA_Quarterly!$I25&gt;0,ROUND(IFTA_Quarterly!$I25*Int_Exchange_2!BX$5/100*BX$3,2),0)</f>
        <v>#VALUE!</v>
      </c>
      <c r="BY8" s="2" t="e">
        <f ca="1">+IF(IFTA_Quarterly!$I25&gt;0,ROUND(IFTA_Quarterly!$I25*Int_Exchange_2!BY$5/100*BY$3,2),0)</f>
        <v>#VALUE!</v>
      </c>
      <c r="BZ8" s="2" t="e">
        <f ca="1">+IF(IFTA_Quarterly!$I25&gt;0,ROUND(IFTA_Quarterly!$I25*Int_Exchange_2!BZ$5/100*BZ$3,2),0)</f>
        <v>#VALUE!</v>
      </c>
      <c r="CA8" s="2" t="e">
        <f ca="1">+IF(IFTA_Quarterly!$I25&gt;0,ROUND(IFTA_Quarterly!$I25*Int_Exchange_2!CA$5/100*CA$3,2),0)</f>
        <v>#VALUE!</v>
      </c>
      <c r="CB8" s="2" t="e">
        <f ca="1">+IF(IFTA_Quarterly!$I25&gt;0,ROUND(IFTA_Quarterly!$I25*Int_Exchange_2!CB$5/100*CB$3,2),0)</f>
        <v>#VALUE!</v>
      </c>
      <c r="CC8" s="2" t="e">
        <f ca="1">+IF(IFTA_Quarterly!$I25&gt;0,ROUND(IFTA_Quarterly!$I25*Int_Exchange_2!CC$5/100*CC$3,2),0)</f>
        <v>#VALUE!</v>
      </c>
      <c r="CD8" s="2" t="e">
        <f ca="1">+IF(IFTA_Quarterly!$I25&gt;0,ROUND(IFTA_Quarterly!$I25*Int_Exchange_2!CD$5/100*CD$3,2),0)</f>
        <v>#VALUE!</v>
      </c>
      <c r="CE8" s="2" t="e">
        <f ca="1">+IF(IFTA_Quarterly!$I25&gt;0,ROUND(IFTA_Quarterly!$I25*Int_Exchange_2!CE$5/100*CE$3,2),0)</f>
        <v>#VALUE!</v>
      </c>
      <c r="CF8" s="2" t="e">
        <f ca="1">+IF(IFTA_Quarterly!$I25&gt;0,ROUND(IFTA_Quarterly!$I25*Int_Exchange_2!CF$5/100*CF$3,2),0)</f>
        <v>#VALUE!</v>
      </c>
      <c r="CG8" s="2" t="e">
        <f ca="1">+IF(IFTA_Quarterly!$I25&gt;0,ROUND(IFTA_Quarterly!$I25*Int_Exchange_2!CG$5/100*CG$3,2),0)</f>
        <v>#VALUE!</v>
      </c>
      <c r="CH8" s="2" t="e">
        <f ca="1">+IF(IFTA_Quarterly!$I25&gt;0,ROUND(IFTA_Quarterly!$I25*Int_Exchange_2!CH$5/100*CH$3,2),0)</f>
        <v>#VALUE!</v>
      </c>
      <c r="CI8" s="2" t="e">
        <f ca="1">+IF(IFTA_Quarterly!$I25&gt;0,ROUND(IFTA_Quarterly!$I25*Int_Exchange_2!CI$5/100*CI$3,2),0)</f>
        <v>#VALUE!</v>
      </c>
      <c r="CJ8" s="2" t="e">
        <f ca="1">+IF(IFTA_Quarterly!$I25&gt;0,ROUND(IFTA_Quarterly!$I25*Int_Exchange_2!CJ$5/100*CJ$3,2),0)</f>
        <v>#VALUE!</v>
      </c>
      <c r="CK8" s="2" t="e">
        <f ca="1">+IF(IFTA_Quarterly!$I25&gt;0,ROUND(IFTA_Quarterly!$I25*Int_Exchange_2!CK$5/100*CK$3,2),0)</f>
        <v>#VALUE!</v>
      </c>
      <c r="CL8" s="2" t="e">
        <f ca="1">+IF(IFTA_Quarterly!$I25&gt;0,ROUND(IFTA_Quarterly!$I25*Int_Exchange_2!CL$5/100*CL$3,2),0)</f>
        <v>#VALUE!</v>
      </c>
      <c r="CM8" s="2" t="e">
        <f ca="1">+IF(IFTA_Quarterly!$I25&gt;0,ROUND(IFTA_Quarterly!$I25*Int_Exchange_2!CM$5/100*CM$3,2),0)</f>
        <v>#VALUE!</v>
      </c>
      <c r="CN8" s="2" t="e">
        <f ca="1">+IF(IFTA_Quarterly!$I25&gt;0,ROUND(IFTA_Quarterly!$I25*Int_Exchange_2!CN$5/100*CN$3,2),0)</f>
        <v>#VALUE!</v>
      </c>
      <c r="CO8" s="2" t="e">
        <f ca="1">+IF(IFTA_Quarterly!$I25&gt;0,ROUND(IFTA_Quarterly!$I25*Int_Exchange_2!CO$5/100*CO$3,2),0)</f>
        <v>#VALUE!</v>
      </c>
      <c r="CP8" s="2" t="e">
        <f ca="1">+IF(IFTA_Quarterly!$I25&gt;0,ROUND(IFTA_Quarterly!$I25*Int_Exchange_2!CP$5/100*CP$3,2),0)</f>
        <v>#VALUE!</v>
      </c>
      <c r="CQ8" s="2" t="e">
        <f ca="1">+IF(IFTA_Quarterly!$I25&gt;0,ROUND(IFTA_Quarterly!$I25*Int_Exchange_2!CQ$5/100*CQ$3,2),0)</f>
        <v>#VALUE!</v>
      </c>
      <c r="CR8" s="2" t="e">
        <f ca="1">+IF(IFTA_Quarterly!$I25&gt;0,ROUND(IFTA_Quarterly!$I25*Int_Exchange_2!CR$5/100*CR$3,2),0)</f>
        <v>#VALUE!</v>
      </c>
      <c r="CS8" s="2" t="e">
        <f ca="1">+IF(IFTA_Quarterly!$I25&gt;0,ROUND(IFTA_Quarterly!$I25*Int_Exchange_2!CS$5/100*CS$3,2),0)</f>
        <v>#VALUE!</v>
      </c>
      <c r="CT8" s="2" t="e">
        <f ca="1">+IF(IFTA_Quarterly!$I25&gt;0,ROUND(IFTA_Quarterly!$I25*Int_Exchange_2!CT$5/100*CT$3,2),0)</f>
        <v>#VALUE!</v>
      </c>
      <c r="CU8" s="2" t="e">
        <f ca="1">+IF(IFTA_Quarterly!$I25&gt;0,ROUND(IFTA_Quarterly!$I25*Int_Exchange_2!CU$5/100*CU$3,2),0)</f>
        <v>#VALUE!</v>
      </c>
      <c r="CV8" s="2" t="e">
        <f ca="1">+IF(IFTA_Quarterly!$I25&gt;0,ROUND(IFTA_Quarterly!$I25*Int_Exchange_2!CV$5/100*CV$3,2),0)</f>
        <v>#VALUE!</v>
      </c>
      <c r="CW8" s="2" t="e">
        <f ca="1">+IF(IFTA_Quarterly!$I25&gt;0,ROUND(IFTA_Quarterly!$I25*Int_Exchange_2!CW$5/100*CW$3,2),0)</f>
        <v>#VALUE!</v>
      </c>
      <c r="CX8" s="2" t="e">
        <f ca="1">+IF(IFTA_Quarterly!$I25&gt;0,ROUND(IFTA_Quarterly!$I25*Int_Exchange_2!CX$5/100*CX$3,2),0)</f>
        <v>#VALUE!</v>
      </c>
      <c r="CY8" s="2" t="e">
        <f ca="1">+IF(IFTA_Quarterly!$I25&gt;0,ROUND(IFTA_Quarterly!$I25*Int_Exchange_2!CY$5/100*CY$3,2),0)</f>
        <v>#VALUE!</v>
      </c>
      <c r="CZ8" s="2" t="e">
        <f ca="1">+IF(IFTA_Quarterly!$I25&gt;0,ROUND(IFTA_Quarterly!$I25*Int_Exchange_2!CZ$5/100*CZ$3,2),0)</f>
        <v>#VALUE!</v>
      </c>
      <c r="DA8" s="2" t="e">
        <f ca="1">+IF(IFTA_Quarterly!$I25&gt;0,ROUND(IFTA_Quarterly!$I25*Int_Exchange_2!DA$5/100*DA$3,2),0)</f>
        <v>#VALUE!</v>
      </c>
      <c r="DB8" s="2" t="e">
        <f ca="1">+IF(IFTA_Quarterly!$I25&gt;0,ROUND(IFTA_Quarterly!$I25*Int_Exchange_2!DB$5/100*DB$3,2),0)</f>
        <v>#VALUE!</v>
      </c>
      <c r="DC8" s="2" t="e">
        <f ca="1">+IF(IFTA_Quarterly!$I25&gt;0,ROUND(IFTA_Quarterly!$I25*Int_Exchange_2!DC$5/100*DC$3,2),0)</f>
        <v>#VALUE!</v>
      </c>
      <c r="DD8" s="2" t="e">
        <f ca="1">+IF(IFTA_Quarterly!$I25&gt;0,ROUND(IFTA_Quarterly!$I25*Int_Exchange_2!DD$5/100*DD$3,2),0)</f>
        <v>#VALUE!</v>
      </c>
      <c r="DE8" s="2" t="e">
        <f ca="1">+IF(IFTA_Quarterly!$I25&gt;0,ROUND(IFTA_Quarterly!$I25*Int_Exchange_2!DE$5/100*DE$3,2),0)</f>
        <v>#VALUE!</v>
      </c>
      <c r="DF8" s="2" t="e">
        <f ca="1">+IF(IFTA_Quarterly!$I25&gt;0,ROUND(IFTA_Quarterly!$I25*Int_Exchange_2!DF$5/100*DF$3,2),0)</f>
        <v>#VALUE!</v>
      </c>
      <c r="DG8" s="2" t="e">
        <f ca="1">+IF(IFTA_Quarterly!$I25&gt;0,ROUND(IFTA_Quarterly!$I25*Int_Exchange_2!DG$5/100*DG$3,2),0)</f>
        <v>#VALUE!</v>
      </c>
      <c r="DH8" s="2" t="e">
        <f ca="1">+IF(IFTA_Quarterly!$I25&gt;0,ROUND(IFTA_Quarterly!$I25*Int_Exchange_2!DH$5/100*DH$3,2),0)</f>
        <v>#VALUE!</v>
      </c>
      <c r="DI8" s="2" t="e">
        <f ca="1">+IF(IFTA_Quarterly!$I25&gt;0,ROUND(IFTA_Quarterly!$I25*Int_Exchange_2!DI$5/100*DI$3,2),0)</f>
        <v>#VALUE!</v>
      </c>
      <c r="DJ8" s="2" t="e">
        <f ca="1">+IF(IFTA_Quarterly!$I25&gt;0,ROUND(IFTA_Quarterly!$I25*Int_Exchange_2!DJ$5/100*DJ$3,2),0)</f>
        <v>#VALUE!</v>
      </c>
      <c r="DK8" s="2" t="e">
        <f ca="1">+IF(IFTA_Quarterly!$I25&gt;0,ROUND(IFTA_Quarterly!$I25*Int_Exchange_2!DK$5/100*DK$3,2),0)</f>
        <v>#VALUE!</v>
      </c>
      <c r="DL8" s="2" t="e">
        <f ca="1">+IF(IFTA_Quarterly!$I25&gt;0,ROUND(IFTA_Quarterly!$I25*Int_Exchange_2!DL$5/100*DL$3,2),0)</f>
        <v>#VALUE!</v>
      </c>
      <c r="DM8" s="2" t="e">
        <f ca="1">+IF(IFTA_Quarterly!$I25&gt;0,ROUND(IFTA_Quarterly!$I25*Int_Exchange_2!DM$5/100*DM$3,2),0)</f>
        <v>#VALUE!</v>
      </c>
      <c r="DN8" s="2" t="e">
        <f ca="1">+IF(IFTA_Quarterly!$I25&gt;0,ROUND(IFTA_Quarterly!$I25*Int_Exchange_2!DN$5/100*DN$3,2),0)</f>
        <v>#VALUE!</v>
      </c>
      <c r="DO8" s="2" t="e">
        <f ca="1">+IF(IFTA_Quarterly!$I25&gt;0,ROUND(IFTA_Quarterly!$I25*Int_Exchange_2!DO$5/100*DO$3,2),0)</f>
        <v>#VALUE!</v>
      </c>
      <c r="DP8" s="2" t="e">
        <f ca="1">+IF(IFTA_Quarterly!$I25&gt;0,ROUND(IFTA_Quarterly!$I25*Int_Exchange_2!DP$5/100*DP$3,2),0)</f>
        <v>#VALUE!</v>
      </c>
      <c r="DQ8" s="2" t="e">
        <f ca="1">+IF(IFTA_Quarterly!$I25&gt;0,ROUND(IFTA_Quarterly!$I25*Int_Exchange_2!DQ$5/100*DQ$3,2),0)</f>
        <v>#VALUE!</v>
      </c>
      <c r="DR8" s="2" t="e">
        <f ca="1">+IF(IFTA_Quarterly!$I25&gt;0,ROUND(IFTA_Quarterly!$I25*Int_Exchange_2!DR$5/100*DR$3,2),0)</f>
        <v>#VALUE!</v>
      </c>
      <c r="DS8" s="2" t="e">
        <f ca="1">+IF(IFTA_Quarterly!$I25&gt;0,ROUND(IFTA_Quarterly!$I25*Int_Exchange_2!DS$5/100*DS$3,2),0)</f>
        <v>#VALUE!</v>
      </c>
      <c r="DT8" s="2" t="e">
        <f ca="1">+IF(IFTA_Quarterly!$I25&gt;0,ROUND(IFTA_Quarterly!$I25*Int_Exchange_2!DT$5/100*DT$3,2),0)</f>
        <v>#VALUE!</v>
      </c>
      <c r="DU8" s="2" t="e">
        <f ca="1">+IF(IFTA_Quarterly!$I25&gt;0,ROUND(IFTA_Quarterly!$I25*Int_Exchange_2!DU$5/100*DU$3,2),0)</f>
        <v>#VALUE!</v>
      </c>
      <c r="DV8" s="2" t="e">
        <f ca="1">+IF(IFTA_Quarterly!$I25&gt;0,ROUND(IFTA_Quarterly!$I25*Int_Exchange_2!DV$5/100*DV$3,2),0)</f>
        <v>#VALUE!</v>
      </c>
      <c r="DW8" s="2" t="e">
        <f ca="1">+IF(IFTA_Quarterly!$I25&gt;0,ROUND(IFTA_Quarterly!$I25*Int_Exchange_2!DW$5/100*DW$3,2),0)</f>
        <v>#VALUE!</v>
      </c>
      <c r="DX8" s="2" t="e">
        <f ca="1">+IF(IFTA_Quarterly!$I25&gt;0,ROUND(IFTA_Quarterly!$I25*Int_Exchange_2!DX$5/100*DX$3,2),0)</f>
        <v>#VALUE!</v>
      </c>
      <c r="DY8" s="2" t="e">
        <f ca="1">+IF(IFTA_Quarterly!$I25&gt;0,ROUND(IFTA_Quarterly!$I25*Int_Exchange_2!DY$5/100*DY$3,2),0)</f>
        <v>#VALUE!</v>
      </c>
      <c r="DZ8" s="2" t="e">
        <f ca="1">+IF(IFTA_Quarterly!$I25&gt;0,ROUND(IFTA_Quarterly!$I25*Int_Exchange_2!DZ$5/100*DZ$3,2),0)</f>
        <v>#VALUE!</v>
      </c>
      <c r="EA8" s="2" t="e">
        <f ca="1">+IF(IFTA_Quarterly!$I25&gt;0,ROUND(IFTA_Quarterly!$I25*Int_Exchange_2!EA$5/100*EA$3,2),0)</f>
        <v>#VALUE!</v>
      </c>
      <c r="EB8" s="2" t="e">
        <f ca="1">+IF(IFTA_Quarterly!$I25&gt;0,ROUND(IFTA_Quarterly!$I25*Int_Exchange_2!EB$5/100*EB$3,2),0)</f>
        <v>#VALUE!</v>
      </c>
      <c r="EC8" s="2" t="e">
        <f ca="1">+IF(IFTA_Quarterly!$I25&gt;0,ROUND(IFTA_Quarterly!$I25*Int_Exchange_2!EC$5/100*EC$3,2),0)</f>
        <v>#VALUE!</v>
      </c>
      <c r="ED8" s="2" t="e">
        <f ca="1">+IF(IFTA_Quarterly!$I25&gt;0,ROUND(IFTA_Quarterly!$I25*Int_Exchange_2!ED$5/100*ED$3,2),0)</f>
        <v>#VALUE!</v>
      </c>
      <c r="EE8" s="2" t="e">
        <f ca="1">+IF(IFTA_Quarterly!$I25&gt;0,ROUND(IFTA_Quarterly!$I25*Int_Exchange_2!EE$5/100*EE$3,2),0)</f>
        <v>#VALUE!</v>
      </c>
    </row>
    <row r="9" spans="1:135" x14ac:dyDescent="0.25">
      <c r="A9" s="2" t="s">
        <v>14</v>
      </c>
      <c r="B9" s="2" t="str">
        <f t="shared" ca="1" si="97"/>
        <v/>
      </c>
      <c r="C9" s="2" t="e">
        <f ca="1">+IF(IFTA_Quarterly!$I26&gt;0,ROUND(IFTA_Quarterly!$I26*Int_Exchange_2!C$5/100*C$3,2),0)</f>
        <v>#VALUE!</v>
      </c>
      <c r="D9" s="2" t="e">
        <f ca="1">+IF(IFTA_Quarterly!$I26&gt;0,ROUND(IFTA_Quarterly!$I26*Int_Exchange_2!D$5/100*D$3,2),0)</f>
        <v>#VALUE!</v>
      </c>
      <c r="E9" s="2" t="e">
        <f ca="1">+IF(IFTA_Quarterly!$I26&gt;0,ROUND(IFTA_Quarterly!$I26*Int_Exchange_2!E$5/100*E$3,2),0)</f>
        <v>#VALUE!</v>
      </c>
      <c r="F9" s="2" t="e">
        <f ca="1">+IF(IFTA_Quarterly!$I26&gt;0,ROUND(IFTA_Quarterly!$I26*Int_Exchange_2!F$5/100*F$3,2),0)</f>
        <v>#VALUE!</v>
      </c>
      <c r="G9" s="2" t="e">
        <f ca="1">+IF(IFTA_Quarterly!$I26&gt;0,ROUND(IFTA_Quarterly!$I26*Int_Exchange_2!G$5/100*G$3,2),0)</f>
        <v>#VALUE!</v>
      </c>
      <c r="H9" s="2" t="e">
        <f ca="1">+IF(IFTA_Quarterly!$I26&gt;0,ROUND(IFTA_Quarterly!$I26*Int_Exchange_2!H$5/100*H$3,2),0)</f>
        <v>#VALUE!</v>
      </c>
      <c r="I9" s="2" t="e">
        <f ca="1">+IF(IFTA_Quarterly!$I26&gt;0,ROUND(IFTA_Quarterly!$I26*Int_Exchange_2!I$5/100*I$3,2),0)</f>
        <v>#VALUE!</v>
      </c>
      <c r="J9" s="2" t="e">
        <f ca="1">+IF(IFTA_Quarterly!$I26&gt;0,ROUND(IFTA_Quarterly!$I26*Int_Exchange_2!J$5/100*J$3,2),0)</f>
        <v>#VALUE!</v>
      </c>
      <c r="K9" s="2" t="e">
        <f ca="1">+IF(IFTA_Quarterly!$I26&gt;0,ROUND(IFTA_Quarterly!$I26*Int_Exchange_2!K$5/100*K$3,2),0)</f>
        <v>#VALUE!</v>
      </c>
      <c r="L9" s="2" t="e">
        <f ca="1">+IF(IFTA_Quarterly!$I26&gt;0,ROUND(IFTA_Quarterly!$I26*Int_Exchange_2!L$5/100*L$3,2),0)</f>
        <v>#VALUE!</v>
      </c>
      <c r="M9" s="2" t="e">
        <f ca="1">+IF(IFTA_Quarterly!$I26&gt;0,ROUND(IFTA_Quarterly!$I26*Int_Exchange_2!M$5/100*M$3,2),0)</f>
        <v>#VALUE!</v>
      </c>
      <c r="N9" s="2" t="e">
        <f ca="1">+IF(IFTA_Quarterly!$I26&gt;0,ROUND(IFTA_Quarterly!$I26*Int_Exchange_2!N$5/100*N$3,2),0)</f>
        <v>#VALUE!</v>
      </c>
      <c r="O9" s="2" t="e">
        <f ca="1">+IF(IFTA_Quarterly!$I26&gt;0,ROUND(IFTA_Quarterly!$I26*Int_Exchange_2!O$5/100*O$3,2),0)</f>
        <v>#VALUE!</v>
      </c>
      <c r="P9" s="2" t="e">
        <f ca="1">+IF(IFTA_Quarterly!$I26&gt;0,ROUND(IFTA_Quarterly!$I26*Int_Exchange_2!P$5/100*P$3,2),0)</f>
        <v>#VALUE!</v>
      </c>
      <c r="Q9" s="2" t="e">
        <f ca="1">+IF(IFTA_Quarterly!$I26&gt;0,ROUND(IFTA_Quarterly!$I26*Int_Exchange_2!Q$5/100*Q$3,2),0)</f>
        <v>#VALUE!</v>
      </c>
      <c r="R9" s="2" t="e">
        <f ca="1">+IF(IFTA_Quarterly!$I26&gt;0,ROUND(IFTA_Quarterly!$I26*Int_Exchange_2!R$5/100*R$3,2),0)</f>
        <v>#VALUE!</v>
      </c>
      <c r="S9" s="2" t="e">
        <f ca="1">+IF(IFTA_Quarterly!$I26&gt;0,ROUND(IFTA_Quarterly!$I26*Int_Exchange_2!S$5/100*S$3,2),0)</f>
        <v>#VALUE!</v>
      </c>
      <c r="T9" s="2" t="e">
        <f ca="1">+IF(IFTA_Quarterly!$I26&gt;0,ROUND(IFTA_Quarterly!$I26*Int_Exchange_2!T$5/100*T$3,2),0)</f>
        <v>#VALUE!</v>
      </c>
      <c r="U9" s="2" t="e">
        <f ca="1">+IF(IFTA_Quarterly!$I26&gt;0,ROUND(IFTA_Quarterly!$I26*Int_Exchange_2!U$5/100*U$3,2),0)</f>
        <v>#VALUE!</v>
      </c>
      <c r="V9" s="2" t="e">
        <f ca="1">+IF(IFTA_Quarterly!$I26&gt;0,ROUND(IFTA_Quarterly!$I26*Int_Exchange_2!V$5/100*V$3,2),0)</f>
        <v>#VALUE!</v>
      </c>
      <c r="W9" s="2" t="e">
        <f ca="1">+IF(IFTA_Quarterly!$I26&gt;0,ROUND(IFTA_Quarterly!$I26*Int_Exchange_2!W$5/100*W$3,2),0)</f>
        <v>#VALUE!</v>
      </c>
      <c r="X9" s="2" t="e">
        <f ca="1">+IF(IFTA_Quarterly!$I26&gt;0,ROUND(IFTA_Quarterly!$I26*Int_Exchange_2!X$5/100*X$3,2),0)</f>
        <v>#VALUE!</v>
      </c>
      <c r="Y9" s="2" t="e">
        <f ca="1">+IF(IFTA_Quarterly!$I26&gt;0,ROUND(IFTA_Quarterly!$I26*Int_Exchange_2!Y$5/100*Y$3,2),0)</f>
        <v>#VALUE!</v>
      </c>
      <c r="Z9" s="2" t="e">
        <f ca="1">+IF(IFTA_Quarterly!$I26&gt;0,ROUND(IFTA_Quarterly!$I26*Int_Exchange_2!Z$5/100*Z$3,2),0)</f>
        <v>#VALUE!</v>
      </c>
      <c r="AA9" s="2" t="e">
        <f ca="1">+IF(IFTA_Quarterly!$I26&gt;0,ROUND(IFTA_Quarterly!$I26*Int_Exchange_2!AA$5/100*AA$3,2),0)</f>
        <v>#VALUE!</v>
      </c>
      <c r="AB9" s="2" t="e">
        <f ca="1">+IF(IFTA_Quarterly!$I26&gt;0,ROUND(IFTA_Quarterly!$I26*Int_Exchange_2!AB$5/100*AB$3,2),0)</f>
        <v>#VALUE!</v>
      </c>
      <c r="AC9" s="2" t="e">
        <f ca="1">+IF(IFTA_Quarterly!$I26&gt;0,ROUND(IFTA_Quarterly!$I26*Int_Exchange_2!AC$5/100*AC$3,2),0)</f>
        <v>#VALUE!</v>
      </c>
      <c r="AD9" s="2" t="e">
        <f ca="1">+IF(IFTA_Quarterly!$I26&gt;0,ROUND(IFTA_Quarterly!$I26*Int_Exchange_2!AD$5/100*AD$3,2),0)</f>
        <v>#VALUE!</v>
      </c>
      <c r="AE9" s="2" t="e">
        <f ca="1">+IF(IFTA_Quarterly!$I26&gt;0,ROUND(IFTA_Quarterly!$I26*Int_Exchange_2!AE$5/100*AE$3,2),0)</f>
        <v>#VALUE!</v>
      </c>
      <c r="AF9" s="2" t="e">
        <f ca="1">+IF(IFTA_Quarterly!$I26&gt;0,ROUND(IFTA_Quarterly!$I26*Int_Exchange_2!AF$5/100*AF$3,2),0)</f>
        <v>#VALUE!</v>
      </c>
      <c r="AG9" s="2" t="e">
        <f ca="1">+IF(IFTA_Quarterly!$I26&gt;0,ROUND(IFTA_Quarterly!$I26*Int_Exchange_2!AG$5/100*AG$3,2),0)</f>
        <v>#VALUE!</v>
      </c>
      <c r="AH9" s="2" t="e">
        <f ca="1">+IF(IFTA_Quarterly!$I26&gt;0,ROUND(IFTA_Quarterly!$I26*Int_Exchange_2!AH$5/100*AH$3,2),0)</f>
        <v>#VALUE!</v>
      </c>
      <c r="AI9" s="2" t="e">
        <f ca="1">+IF(IFTA_Quarterly!$I26&gt;0,ROUND(IFTA_Quarterly!$I26*Int_Exchange_2!AI$5/100*AI$3,2),0)</f>
        <v>#VALUE!</v>
      </c>
      <c r="AJ9" s="2" t="e">
        <f ca="1">+IF(IFTA_Quarterly!$I26&gt;0,ROUND(IFTA_Quarterly!$I26*Int_Exchange_2!AJ$5/100*AJ$3,2),0)</f>
        <v>#VALUE!</v>
      </c>
      <c r="AK9" s="2" t="e">
        <f ca="1">+IF(IFTA_Quarterly!$I26&gt;0,ROUND(IFTA_Quarterly!$I26*Int_Exchange_2!AK$5/100*AK$3,2),0)</f>
        <v>#VALUE!</v>
      </c>
      <c r="AL9" s="2" t="e">
        <f ca="1">+IF(IFTA_Quarterly!$I26&gt;0,ROUND(IFTA_Quarterly!$I26*Int_Exchange_2!AL$5/100*AL$3,2),0)</f>
        <v>#VALUE!</v>
      </c>
      <c r="AM9" s="2" t="e">
        <f ca="1">+IF(IFTA_Quarterly!$I26&gt;0,ROUND(IFTA_Quarterly!$I26*Int_Exchange_2!AM$5/100*AM$3,2),0)</f>
        <v>#VALUE!</v>
      </c>
      <c r="AN9" s="2" t="e">
        <f ca="1">+IF(IFTA_Quarterly!$I26&gt;0,ROUND(IFTA_Quarterly!$I26*Int_Exchange_2!AN$5/100*AN$3,2),0)</f>
        <v>#VALUE!</v>
      </c>
      <c r="AO9" s="2" t="e">
        <f ca="1">+IF(IFTA_Quarterly!$I26&gt;0,ROUND(IFTA_Quarterly!$I26*Int_Exchange_2!AO$5/100*AO$3,2),0)</f>
        <v>#VALUE!</v>
      </c>
      <c r="AP9" s="2" t="e">
        <f ca="1">+IF(IFTA_Quarterly!$I26&gt;0,ROUND(IFTA_Quarterly!$I26*Int_Exchange_2!AP$5/100*AP$3,2),0)</f>
        <v>#VALUE!</v>
      </c>
      <c r="AQ9" s="2" t="e">
        <f ca="1">+IF(IFTA_Quarterly!$I26&gt;0,ROUND(IFTA_Quarterly!$I26*Int_Exchange_2!AQ$5/100*AQ$3,2),0)</f>
        <v>#VALUE!</v>
      </c>
      <c r="AR9" s="2" t="e">
        <f ca="1">+IF(IFTA_Quarterly!$I26&gt;0,ROUND(IFTA_Quarterly!$I26*Int_Exchange_2!AR$5/100*AR$3,2),0)</f>
        <v>#VALUE!</v>
      </c>
      <c r="AS9" s="2" t="e">
        <f ca="1">+IF(IFTA_Quarterly!$I26&gt;0,ROUND(IFTA_Quarterly!$I26*Int_Exchange_2!AS$5/100*AS$3,2),0)</f>
        <v>#VALUE!</v>
      </c>
      <c r="AT9" s="2" t="e">
        <f ca="1">+IF(IFTA_Quarterly!$I26&gt;0,ROUND(IFTA_Quarterly!$I26*Int_Exchange_2!AT$5/100*AT$3,2),0)</f>
        <v>#VALUE!</v>
      </c>
      <c r="AU9" s="2" t="e">
        <f ca="1">+IF(IFTA_Quarterly!$I26&gt;0,ROUND(IFTA_Quarterly!$I26*Int_Exchange_2!AU$5/100*AU$3,2),0)</f>
        <v>#VALUE!</v>
      </c>
      <c r="AV9" s="2" t="e">
        <f ca="1">+IF(IFTA_Quarterly!$I26&gt;0,ROUND(IFTA_Quarterly!$I26*Int_Exchange_2!AV$5/100*AV$3,2),0)</f>
        <v>#VALUE!</v>
      </c>
      <c r="AW9" s="2" t="e">
        <f ca="1">+IF(IFTA_Quarterly!$I26&gt;0,ROUND(IFTA_Quarterly!$I26*Int_Exchange_2!AW$5/100*AW$3,2),0)</f>
        <v>#VALUE!</v>
      </c>
      <c r="AX9" s="2" t="e">
        <f ca="1">+IF(IFTA_Quarterly!$I26&gt;0,ROUND(IFTA_Quarterly!$I26*Int_Exchange_2!AX$5/100*AX$3,2),0)</f>
        <v>#VALUE!</v>
      </c>
      <c r="AY9" s="2" t="e">
        <f ca="1">+IF(IFTA_Quarterly!$I26&gt;0,ROUND(IFTA_Quarterly!$I26*Int_Exchange_2!AY$5/100*AY$3,2),0)</f>
        <v>#VALUE!</v>
      </c>
      <c r="AZ9" s="2" t="e">
        <f ca="1">+IF(IFTA_Quarterly!$I26&gt;0,ROUND(IFTA_Quarterly!$I26*Int_Exchange_2!AZ$5/100*AZ$3,2),0)</f>
        <v>#VALUE!</v>
      </c>
      <c r="BA9" s="2" t="e">
        <f ca="1">+IF(IFTA_Quarterly!$I26&gt;0,ROUND(IFTA_Quarterly!$I26*Int_Exchange_2!BA$5/100*BA$3,2),0)</f>
        <v>#VALUE!</v>
      </c>
      <c r="BB9" s="2" t="e">
        <f ca="1">+IF(IFTA_Quarterly!$I26&gt;0,ROUND(IFTA_Quarterly!$I26*Int_Exchange_2!BB$5/100*BB$3,2),0)</f>
        <v>#VALUE!</v>
      </c>
      <c r="BC9" s="2" t="e">
        <f ca="1">+IF(IFTA_Quarterly!$I26&gt;0,ROUND(IFTA_Quarterly!$I26*Int_Exchange_2!BC$5/100*BC$3,2),0)</f>
        <v>#VALUE!</v>
      </c>
      <c r="BD9" s="2" t="e">
        <f ca="1">+IF(IFTA_Quarterly!$I26&gt;0,ROUND(IFTA_Quarterly!$I26*Int_Exchange_2!BD$5/100*BD$3,2),0)</f>
        <v>#VALUE!</v>
      </c>
      <c r="BE9" s="2" t="e">
        <f ca="1">+IF(IFTA_Quarterly!$I26&gt;0,ROUND(IFTA_Quarterly!$I26*Int_Exchange_2!BE$5/100*BE$3,2),0)</f>
        <v>#VALUE!</v>
      </c>
      <c r="BF9" s="2" t="e">
        <f ca="1">+IF(IFTA_Quarterly!$I26&gt;0,ROUND(IFTA_Quarterly!$I26*Int_Exchange_2!BF$5/100*BF$3,2),0)</f>
        <v>#VALUE!</v>
      </c>
      <c r="BG9" s="2" t="e">
        <f ca="1">+IF(IFTA_Quarterly!$I26&gt;0,ROUND(IFTA_Quarterly!$I26*Int_Exchange_2!BG$5/100*BG$3,2),0)</f>
        <v>#VALUE!</v>
      </c>
      <c r="BH9" s="2" t="e">
        <f ca="1">+IF(IFTA_Quarterly!$I26&gt;0,ROUND(IFTA_Quarterly!$I26*Int_Exchange_2!BH$5/100*BH$3,2),0)</f>
        <v>#VALUE!</v>
      </c>
      <c r="BI9" s="2" t="e">
        <f ca="1">+IF(IFTA_Quarterly!$I26&gt;0,ROUND(IFTA_Quarterly!$I26*Int_Exchange_2!BI$5/100*BI$3,2),0)</f>
        <v>#VALUE!</v>
      </c>
      <c r="BJ9" s="2" t="e">
        <f ca="1">+IF(IFTA_Quarterly!$I26&gt;0,ROUND(IFTA_Quarterly!$I26*Int_Exchange_2!BJ$5/100*BJ$3,2),0)</f>
        <v>#VALUE!</v>
      </c>
      <c r="BK9" s="2" t="e">
        <f ca="1">+IF(IFTA_Quarterly!$I26&gt;0,ROUND(IFTA_Quarterly!$I26*Int_Exchange_2!BK$5/100*BK$3,2),0)</f>
        <v>#VALUE!</v>
      </c>
      <c r="BL9" s="2" t="e">
        <f ca="1">+IF(IFTA_Quarterly!$I26&gt;0,ROUND(IFTA_Quarterly!$I26*Int_Exchange_2!BL$5/100*BL$3,2),0)</f>
        <v>#VALUE!</v>
      </c>
      <c r="BM9" s="2" t="e">
        <f ca="1">+IF(IFTA_Quarterly!$I26&gt;0,ROUND(IFTA_Quarterly!$I26*Int_Exchange_2!BM$5/100*BM$3,2),0)</f>
        <v>#VALUE!</v>
      </c>
      <c r="BN9" s="2" t="e">
        <f ca="1">+IF(IFTA_Quarterly!$I26&gt;0,ROUND(IFTA_Quarterly!$I26*Int_Exchange_2!BN$5/100*BN$3,2),0)</f>
        <v>#VALUE!</v>
      </c>
      <c r="BO9" s="2" t="e">
        <f ca="1">+IF(IFTA_Quarterly!$I26&gt;0,ROUND(IFTA_Quarterly!$I26*Int_Exchange_2!BO$5/100*BO$3,2),0)</f>
        <v>#VALUE!</v>
      </c>
      <c r="BP9" s="2" t="e">
        <f ca="1">+IF(IFTA_Quarterly!$I26&gt;0,ROUND(IFTA_Quarterly!$I26*Int_Exchange_2!BP$5/100*BP$3,2),0)</f>
        <v>#VALUE!</v>
      </c>
      <c r="BQ9" s="2" t="e">
        <f ca="1">+IF(IFTA_Quarterly!$I26&gt;0,ROUND(IFTA_Quarterly!$I26*Int_Exchange_2!BQ$5/100*BQ$3,2),0)</f>
        <v>#VALUE!</v>
      </c>
      <c r="BR9" s="2" t="e">
        <f ca="1">+IF(IFTA_Quarterly!$I26&gt;0,ROUND(IFTA_Quarterly!$I26*Int_Exchange_2!BR$5/100*BR$3,2),0)</f>
        <v>#VALUE!</v>
      </c>
      <c r="BS9" s="2" t="e">
        <f ca="1">+IF(IFTA_Quarterly!$I26&gt;0,ROUND(IFTA_Quarterly!$I26*Int_Exchange_2!BS$5/100*BS$3,2),0)</f>
        <v>#VALUE!</v>
      </c>
      <c r="BT9" s="2" t="e">
        <f ca="1">+IF(IFTA_Quarterly!$I26&gt;0,ROUND(IFTA_Quarterly!$I26*Int_Exchange_2!BT$5/100*BT$3,2),0)</f>
        <v>#VALUE!</v>
      </c>
      <c r="BU9" s="2" t="e">
        <f ca="1">+IF(IFTA_Quarterly!$I26&gt;0,ROUND(IFTA_Quarterly!$I26*Int_Exchange_2!BU$5/100*BU$3,2),0)</f>
        <v>#VALUE!</v>
      </c>
      <c r="BV9" s="2" t="e">
        <f ca="1">+IF(IFTA_Quarterly!$I26&gt;0,ROUND(IFTA_Quarterly!$I26*Int_Exchange_2!BV$5/100*BV$3,2),0)</f>
        <v>#VALUE!</v>
      </c>
      <c r="BW9" s="2" t="e">
        <f ca="1">+IF(IFTA_Quarterly!$I26&gt;0,ROUND(IFTA_Quarterly!$I26*Int_Exchange_2!BW$5/100*BW$3,2),0)</f>
        <v>#VALUE!</v>
      </c>
      <c r="BX9" s="2" t="e">
        <f ca="1">+IF(IFTA_Quarterly!$I26&gt;0,ROUND(IFTA_Quarterly!$I26*Int_Exchange_2!BX$5/100*BX$3,2),0)</f>
        <v>#VALUE!</v>
      </c>
      <c r="BY9" s="2" t="e">
        <f ca="1">+IF(IFTA_Quarterly!$I26&gt;0,ROUND(IFTA_Quarterly!$I26*Int_Exchange_2!BY$5/100*BY$3,2),0)</f>
        <v>#VALUE!</v>
      </c>
      <c r="BZ9" s="2" t="e">
        <f ca="1">+IF(IFTA_Quarterly!$I26&gt;0,ROUND(IFTA_Quarterly!$I26*Int_Exchange_2!BZ$5/100*BZ$3,2),0)</f>
        <v>#VALUE!</v>
      </c>
      <c r="CA9" s="2" t="e">
        <f ca="1">+IF(IFTA_Quarterly!$I26&gt;0,ROUND(IFTA_Quarterly!$I26*Int_Exchange_2!CA$5/100*CA$3,2),0)</f>
        <v>#VALUE!</v>
      </c>
      <c r="CB9" s="2" t="e">
        <f ca="1">+IF(IFTA_Quarterly!$I26&gt;0,ROUND(IFTA_Quarterly!$I26*Int_Exchange_2!CB$5/100*CB$3,2),0)</f>
        <v>#VALUE!</v>
      </c>
      <c r="CC9" s="2" t="e">
        <f ca="1">+IF(IFTA_Quarterly!$I26&gt;0,ROUND(IFTA_Quarterly!$I26*Int_Exchange_2!CC$5/100*CC$3,2),0)</f>
        <v>#VALUE!</v>
      </c>
      <c r="CD9" s="2" t="e">
        <f ca="1">+IF(IFTA_Quarterly!$I26&gt;0,ROUND(IFTA_Quarterly!$I26*Int_Exchange_2!CD$5/100*CD$3,2),0)</f>
        <v>#VALUE!</v>
      </c>
      <c r="CE9" s="2" t="e">
        <f ca="1">+IF(IFTA_Quarterly!$I26&gt;0,ROUND(IFTA_Quarterly!$I26*Int_Exchange_2!CE$5/100*CE$3,2),0)</f>
        <v>#VALUE!</v>
      </c>
      <c r="CF9" s="2" t="e">
        <f ca="1">+IF(IFTA_Quarterly!$I26&gt;0,ROUND(IFTA_Quarterly!$I26*Int_Exchange_2!CF$5/100*CF$3,2),0)</f>
        <v>#VALUE!</v>
      </c>
      <c r="CG9" s="2" t="e">
        <f ca="1">+IF(IFTA_Quarterly!$I26&gt;0,ROUND(IFTA_Quarterly!$I26*Int_Exchange_2!CG$5/100*CG$3,2),0)</f>
        <v>#VALUE!</v>
      </c>
      <c r="CH9" s="2" t="e">
        <f ca="1">+IF(IFTA_Quarterly!$I26&gt;0,ROUND(IFTA_Quarterly!$I26*Int_Exchange_2!CH$5/100*CH$3,2),0)</f>
        <v>#VALUE!</v>
      </c>
      <c r="CI9" s="2" t="e">
        <f ca="1">+IF(IFTA_Quarterly!$I26&gt;0,ROUND(IFTA_Quarterly!$I26*Int_Exchange_2!CI$5/100*CI$3,2),0)</f>
        <v>#VALUE!</v>
      </c>
      <c r="CJ9" s="2" t="e">
        <f ca="1">+IF(IFTA_Quarterly!$I26&gt;0,ROUND(IFTA_Quarterly!$I26*Int_Exchange_2!CJ$5/100*CJ$3,2),0)</f>
        <v>#VALUE!</v>
      </c>
      <c r="CK9" s="2" t="e">
        <f ca="1">+IF(IFTA_Quarterly!$I26&gt;0,ROUND(IFTA_Quarterly!$I26*Int_Exchange_2!CK$5/100*CK$3,2),0)</f>
        <v>#VALUE!</v>
      </c>
      <c r="CL9" s="2" t="e">
        <f ca="1">+IF(IFTA_Quarterly!$I26&gt;0,ROUND(IFTA_Quarterly!$I26*Int_Exchange_2!CL$5/100*CL$3,2),0)</f>
        <v>#VALUE!</v>
      </c>
      <c r="CM9" s="2" t="e">
        <f ca="1">+IF(IFTA_Quarterly!$I26&gt;0,ROUND(IFTA_Quarterly!$I26*Int_Exchange_2!CM$5/100*CM$3,2),0)</f>
        <v>#VALUE!</v>
      </c>
      <c r="CN9" s="2" t="e">
        <f ca="1">+IF(IFTA_Quarterly!$I26&gt;0,ROUND(IFTA_Quarterly!$I26*Int_Exchange_2!CN$5/100*CN$3,2),0)</f>
        <v>#VALUE!</v>
      </c>
      <c r="CO9" s="2" t="e">
        <f ca="1">+IF(IFTA_Quarterly!$I26&gt;0,ROUND(IFTA_Quarterly!$I26*Int_Exchange_2!CO$5/100*CO$3,2),0)</f>
        <v>#VALUE!</v>
      </c>
      <c r="CP9" s="2" t="e">
        <f ca="1">+IF(IFTA_Quarterly!$I26&gt;0,ROUND(IFTA_Quarterly!$I26*Int_Exchange_2!CP$5/100*CP$3,2),0)</f>
        <v>#VALUE!</v>
      </c>
      <c r="CQ9" s="2" t="e">
        <f ca="1">+IF(IFTA_Quarterly!$I26&gt;0,ROUND(IFTA_Quarterly!$I26*Int_Exchange_2!CQ$5/100*CQ$3,2),0)</f>
        <v>#VALUE!</v>
      </c>
      <c r="CR9" s="2" t="e">
        <f ca="1">+IF(IFTA_Quarterly!$I26&gt;0,ROUND(IFTA_Quarterly!$I26*Int_Exchange_2!CR$5/100*CR$3,2),0)</f>
        <v>#VALUE!</v>
      </c>
      <c r="CS9" s="2" t="e">
        <f ca="1">+IF(IFTA_Quarterly!$I26&gt;0,ROUND(IFTA_Quarterly!$I26*Int_Exchange_2!CS$5/100*CS$3,2),0)</f>
        <v>#VALUE!</v>
      </c>
      <c r="CT9" s="2" t="e">
        <f ca="1">+IF(IFTA_Quarterly!$I26&gt;0,ROUND(IFTA_Quarterly!$I26*Int_Exchange_2!CT$5/100*CT$3,2),0)</f>
        <v>#VALUE!</v>
      </c>
      <c r="CU9" s="2" t="e">
        <f ca="1">+IF(IFTA_Quarterly!$I26&gt;0,ROUND(IFTA_Quarterly!$I26*Int_Exchange_2!CU$5/100*CU$3,2),0)</f>
        <v>#VALUE!</v>
      </c>
      <c r="CV9" s="2" t="e">
        <f ca="1">+IF(IFTA_Quarterly!$I26&gt;0,ROUND(IFTA_Quarterly!$I26*Int_Exchange_2!CV$5/100*CV$3,2),0)</f>
        <v>#VALUE!</v>
      </c>
      <c r="CW9" s="2" t="e">
        <f ca="1">+IF(IFTA_Quarterly!$I26&gt;0,ROUND(IFTA_Quarterly!$I26*Int_Exchange_2!CW$5/100*CW$3,2),0)</f>
        <v>#VALUE!</v>
      </c>
      <c r="CX9" s="2" t="e">
        <f ca="1">+IF(IFTA_Quarterly!$I26&gt;0,ROUND(IFTA_Quarterly!$I26*Int_Exchange_2!CX$5/100*CX$3,2),0)</f>
        <v>#VALUE!</v>
      </c>
      <c r="CY9" s="2" t="e">
        <f ca="1">+IF(IFTA_Quarterly!$I26&gt;0,ROUND(IFTA_Quarterly!$I26*Int_Exchange_2!CY$5/100*CY$3,2),0)</f>
        <v>#VALUE!</v>
      </c>
      <c r="CZ9" s="2" t="e">
        <f ca="1">+IF(IFTA_Quarterly!$I26&gt;0,ROUND(IFTA_Quarterly!$I26*Int_Exchange_2!CZ$5/100*CZ$3,2),0)</f>
        <v>#VALUE!</v>
      </c>
      <c r="DA9" s="2" t="e">
        <f ca="1">+IF(IFTA_Quarterly!$I26&gt;0,ROUND(IFTA_Quarterly!$I26*Int_Exchange_2!DA$5/100*DA$3,2),0)</f>
        <v>#VALUE!</v>
      </c>
      <c r="DB9" s="2" t="e">
        <f ca="1">+IF(IFTA_Quarterly!$I26&gt;0,ROUND(IFTA_Quarterly!$I26*Int_Exchange_2!DB$5/100*DB$3,2),0)</f>
        <v>#VALUE!</v>
      </c>
      <c r="DC9" s="2" t="e">
        <f ca="1">+IF(IFTA_Quarterly!$I26&gt;0,ROUND(IFTA_Quarterly!$I26*Int_Exchange_2!DC$5/100*DC$3,2),0)</f>
        <v>#VALUE!</v>
      </c>
      <c r="DD9" s="2" t="e">
        <f ca="1">+IF(IFTA_Quarterly!$I26&gt;0,ROUND(IFTA_Quarterly!$I26*Int_Exchange_2!DD$5/100*DD$3,2),0)</f>
        <v>#VALUE!</v>
      </c>
      <c r="DE9" s="2" t="e">
        <f ca="1">+IF(IFTA_Quarterly!$I26&gt;0,ROUND(IFTA_Quarterly!$I26*Int_Exchange_2!DE$5/100*DE$3,2),0)</f>
        <v>#VALUE!</v>
      </c>
      <c r="DF9" s="2" t="e">
        <f ca="1">+IF(IFTA_Quarterly!$I26&gt;0,ROUND(IFTA_Quarterly!$I26*Int_Exchange_2!DF$5/100*DF$3,2),0)</f>
        <v>#VALUE!</v>
      </c>
      <c r="DG9" s="2" t="e">
        <f ca="1">+IF(IFTA_Quarterly!$I26&gt;0,ROUND(IFTA_Quarterly!$I26*Int_Exchange_2!DG$5/100*DG$3,2),0)</f>
        <v>#VALUE!</v>
      </c>
      <c r="DH9" s="2" t="e">
        <f ca="1">+IF(IFTA_Quarterly!$I26&gt;0,ROUND(IFTA_Quarterly!$I26*Int_Exchange_2!DH$5/100*DH$3,2),0)</f>
        <v>#VALUE!</v>
      </c>
      <c r="DI9" s="2" t="e">
        <f ca="1">+IF(IFTA_Quarterly!$I26&gt;0,ROUND(IFTA_Quarterly!$I26*Int_Exchange_2!DI$5/100*DI$3,2),0)</f>
        <v>#VALUE!</v>
      </c>
      <c r="DJ9" s="2" t="e">
        <f ca="1">+IF(IFTA_Quarterly!$I26&gt;0,ROUND(IFTA_Quarterly!$I26*Int_Exchange_2!DJ$5/100*DJ$3,2),0)</f>
        <v>#VALUE!</v>
      </c>
      <c r="DK9" s="2" t="e">
        <f ca="1">+IF(IFTA_Quarterly!$I26&gt;0,ROUND(IFTA_Quarterly!$I26*Int_Exchange_2!DK$5/100*DK$3,2),0)</f>
        <v>#VALUE!</v>
      </c>
      <c r="DL9" s="2" t="e">
        <f ca="1">+IF(IFTA_Quarterly!$I26&gt;0,ROUND(IFTA_Quarterly!$I26*Int_Exchange_2!DL$5/100*DL$3,2),0)</f>
        <v>#VALUE!</v>
      </c>
      <c r="DM9" s="2" t="e">
        <f ca="1">+IF(IFTA_Quarterly!$I26&gt;0,ROUND(IFTA_Quarterly!$I26*Int_Exchange_2!DM$5/100*DM$3,2),0)</f>
        <v>#VALUE!</v>
      </c>
      <c r="DN9" s="2" t="e">
        <f ca="1">+IF(IFTA_Quarterly!$I26&gt;0,ROUND(IFTA_Quarterly!$I26*Int_Exchange_2!DN$5/100*DN$3,2),0)</f>
        <v>#VALUE!</v>
      </c>
      <c r="DO9" s="2" t="e">
        <f ca="1">+IF(IFTA_Quarterly!$I26&gt;0,ROUND(IFTA_Quarterly!$I26*Int_Exchange_2!DO$5/100*DO$3,2),0)</f>
        <v>#VALUE!</v>
      </c>
      <c r="DP9" s="2" t="e">
        <f ca="1">+IF(IFTA_Quarterly!$I26&gt;0,ROUND(IFTA_Quarterly!$I26*Int_Exchange_2!DP$5/100*DP$3,2),0)</f>
        <v>#VALUE!</v>
      </c>
      <c r="DQ9" s="2" t="e">
        <f ca="1">+IF(IFTA_Quarterly!$I26&gt;0,ROUND(IFTA_Quarterly!$I26*Int_Exchange_2!DQ$5/100*DQ$3,2),0)</f>
        <v>#VALUE!</v>
      </c>
      <c r="DR9" s="2" t="e">
        <f ca="1">+IF(IFTA_Quarterly!$I26&gt;0,ROUND(IFTA_Quarterly!$I26*Int_Exchange_2!DR$5/100*DR$3,2),0)</f>
        <v>#VALUE!</v>
      </c>
      <c r="DS9" s="2" t="e">
        <f ca="1">+IF(IFTA_Quarterly!$I26&gt;0,ROUND(IFTA_Quarterly!$I26*Int_Exchange_2!DS$5/100*DS$3,2),0)</f>
        <v>#VALUE!</v>
      </c>
      <c r="DT9" s="2" t="e">
        <f ca="1">+IF(IFTA_Quarterly!$I26&gt;0,ROUND(IFTA_Quarterly!$I26*Int_Exchange_2!DT$5/100*DT$3,2),0)</f>
        <v>#VALUE!</v>
      </c>
      <c r="DU9" s="2" t="e">
        <f ca="1">+IF(IFTA_Quarterly!$I26&gt;0,ROUND(IFTA_Quarterly!$I26*Int_Exchange_2!DU$5/100*DU$3,2),0)</f>
        <v>#VALUE!</v>
      </c>
      <c r="DV9" s="2" t="e">
        <f ca="1">+IF(IFTA_Quarterly!$I26&gt;0,ROUND(IFTA_Quarterly!$I26*Int_Exchange_2!DV$5/100*DV$3,2),0)</f>
        <v>#VALUE!</v>
      </c>
      <c r="DW9" s="2" t="e">
        <f ca="1">+IF(IFTA_Quarterly!$I26&gt;0,ROUND(IFTA_Quarterly!$I26*Int_Exchange_2!DW$5/100*DW$3,2),0)</f>
        <v>#VALUE!</v>
      </c>
      <c r="DX9" s="2" t="e">
        <f ca="1">+IF(IFTA_Quarterly!$I26&gt;0,ROUND(IFTA_Quarterly!$I26*Int_Exchange_2!DX$5/100*DX$3,2),0)</f>
        <v>#VALUE!</v>
      </c>
      <c r="DY9" s="2" t="e">
        <f ca="1">+IF(IFTA_Quarterly!$I26&gt;0,ROUND(IFTA_Quarterly!$I26*Int_Exchange_2!DY$5/100*DY$3,2),0)</f>
        <v>#VALUE!</v>
      </c>
      <c r="DZ9" s="2" t="e">
        <f ca="1">+IF(IFTA_Quarterly!$I26&gt;0,ROUND(IFTA_Quarterly!$I26*Int_Exchange_2!DZ$5/100*DZ$3,2),0)</f>
        <v>#VALUE!</v>
      </c>
      <c r="EA9" s="2" t="e">
        <f ca="1">+IF(IFTA_Quarterly!$I26&gt;0,ROUND(IFTA_Quarterly!$I26*Int_Exchange_2!EA$5/100*EA$3,2),0)</f>
        <v>#VALUE!</v>
      </c>
      <c r="EB9" s="2" t="e">
        <f ca="1">+IF(IFTA_Quarterly!$I26&gt;0,ROUND(IFTA_Quarterly!$I26*Int_Exchange_2!EB$5/100*EB$3,2),0)</f>
        <v>#VALUE!</v>
      </c>
      <c r="EC9" s="2" t="e">
        <f ca="1">+IF(IFTA_Quarterly!$I26&gt;0,ROUND(IFTA_Quarterly!$I26*Int_Exchange_2!EC$5/100*EC$3,2),0)</f>
        <v>#VALUE!</v>
      </c>
      <c r="ED9" s="2" t="e">
        <f ca="1">+IF(IFTA_Quarterly!$I26&gt;0,ROUND(IFTA_Quarterly!$I26*Int_Exchange_2!ED$5/100*ED$3,2),0)</f>
        <v>#VALUE!</v>
      </c>
      <c r="EE9" s="2" t="e">
        <f ca="1">+IF(IFTA_Quarterly!$I26&gt;0,ROUND(IFTA_Quarterly!$I26*Int_Exchange_2!EE$5/100*EE$3,2),0)</f>
        <v>#VALUE!</v>
      </c>
    </row>
    <row r="10" spans="1:135" x14ac:dyDescent="0.25">
      <c r="A10" s="2" t="s">
        <v>162</v>
      </c>
      <c r="B10" s="2" t="str">
        <f t="shared" ca="1" si="97"/>
        <v/>
      </c>
      <c r="C10" s="2" t="e">
        <f ca="1">+IF(IFTA_Quarterly!$I27&gt;0,ROUND(IFTA_Quarterly!$I27*Int_Exchange_2!C$5/100*C$3,2),0)</f>
        <v>#VALUE!</v>
      </c>
      <c r="D10" s="2" t="e">
        <f ca="1">+IF(IFTA_Quarterly!$I27&gt;0,ROUND(IFTA_Quarterly!$I27*Int_Exchange_2!D$5/100*D$3,2),0)</f>
        <v>#VALUE!</v>
      </c>
      <c r="E10" s="2" t="e">
        <f ca="1">+IF(IFTA_Quarterly!$I27&gt;0,ROUND(IFTA_Quarterly!$I27*Int_Exchange_2!E$5/100*E$3,2),0)</f>
        <v>#VALUE!</v>
      </c>
      <c r="F10" s="2" t="e">
        <f ca="1">+IF(IFTA_Quarterly!$I27&gt;0,ROUND(IFTA_Quarterly!$I27*Int_Exchange_2!F$5/100*F$3,2),0)</f>
        <v>#VALUE!</v>
      </c>
      <c r="G10" s="2" t="e">
        <f ca="1">+IF(IFTA_Quarterly!$I27&gt;0,ROUND(IFTA_Quarterly!$I27*Int_Exchange_2!G$5/100*G$3,2),0)</f>
        <v>#VALUE!</v>
      </c>
      <c r="H10" s="2" t="e">
        <f ca="1">+IF(IFTA_Quarterly!$I27&gt;0,ROUND(IFTA_Quarterly!$I27*Int_Exchange_2!H$5/100*H$3,2),0)</f>
        <v>#VALUE!</v>
      </c>
      <c r="I10" s="2" t="e">
        <f ca="1">+IF(IFTA_Quarterly!$I27&gt;0,ROUND(IFTA_Quarterly!$I27*Int_Exchange_2!I$5/100*I$3,2),0)</f>
        <v>#VALUE!</v>
      </c>
      <c r="J10" s="2" t="e">
        <f ca="1">+IF(IFTA_Quarterly!$I27&gt;0,ROUND(IFTA_Quarterly!$I27*Int_Exchange_2!J$5/100*J$3,2),0)</f>
        <v>#VALUE!</v>
      </c>
      <c r="K10" s="2" t="e">
        <f ca="1">+IF(IFTA_Quarterly!$I27&gt;0,ROUND(IFTA_Quarterly!$I27*Int_Exchange_2!K$5/100*K$3,2),0)</f>
        <v>#VALUE!</v>
      </c>
      <c r="L10" s="2" t="e">
        <f ca="1">+IF(IFTA_Quarterly!$I27&gt;0,ROUND(IFTA_Quarterly!$I27*Int_Exchange_2!L$5/100*L$3,2),0)</f>
        <v>#VALUE!</v>
      </c>
      <c r="M10" s="2" t="e">
        <f ca="1">+IF(IFTA_Quarterly!$I27&gt;0,ROUND(IFTA_Quarterly!$I27*Int_Exchange_2!M$5/100*M$3,2),0)</f>
        <v>#VALUE!</v>
      </c>
      <c r="N10" s="2" t="e">
        <f ca="1">+IF(IFTA_Quarterly!$I27&gt;0,ROUND(IFTA_Quarterly!$I27*Int_Exchange_2!N$5/100*N$3,2),0)</f>
        <v>#VALUE!</v>
      </c>
      <c r="O10" s="2" t="e">
        <f ca="1">+IF(IFTA_Quarterly!$I27&gt;0,ROUND(IFTA_Quarterly!$I27*Int_Exchange_2!O$5/100*O$3,2),0)</f>
        <v>#VALUE!</v>
      </c>
      <c r="P10" s="2" t="e">
        <f ca="1">+IF(IFTA_Quarterly!$I27&gt;0,ROUND(IFTA_Quarterly!$I27*Int_Exchange_2!P$5/100*P$3,2),0)</f>
        <v>#VALUE!</v>
      </c>
      <c r="Q10" s="2" t="e">
        <f ca="1">+IF(IFTA_Quarterly!$I27&gt;0,ROUND(IFTA_Quarterly!$I27*Int_Exchange_2!Q$5/100*Q$3,2),0)</f>
        <v>#VALUE!</v>
      </c>
      <c r="R10" s="2" t="e">
        <f ca="1">+IF(IFTA_Quarterly!$I27&gt;0,ROUND(IFTA_Quarterly!$I27*Int_Exchange_2!R$5/100*R$3,2),0)</f>
        <v>#VALUE!</v>
      </c>
      <c r="S10" s="2" t="e">
        <f ca="1">+IF(IFTA_Quarterly!$I27&gt;0,ROUND(IFTA_Quarterly!$I27*Int_Exchange_2!S$5/100*S$3,2),0)</f>
        <v>#VALUE!</v>
      </c>
      <c r="T10" s="2" t="e">
        <f ca="1">+IF(IFTA_Quarterly!$I27&gt;0,ROUND(IFTA_Quarterly!$I27*Int_Exchange_2!T$5/100*T$3,2),0)</f>
        <v>#VALUE!</v>
      </c>
      <c r="U10" s="2" t="e">
        <f ca="1">+IF(IFTA_Quarterly!$I27&gt;0,ROUND(IFTA_Quarterly!$I27*Int_Exchange_2!U$5/100*U$3,2),0)</f>
        <v>#VALUE!</v>
      </c>
      <c r="V10" s="2" t="e">
        <f ca="1">+IF(IFTA_Quarterly!$I27&gt;0,ROUND(IFTA_Quarterly!$I27*Int_Exchange_2!V$5/100*V$3,2),0)</f>
        <v>#VALUE!</v>
      </c>
      <c r="W10" s="2" t="e">
        <f ca="1">+IF(IFTA_Quarterly!$I27&gt;0,ROUND(IFTA_Quarterly!$I27*Int_Exchange_2!W$5/100*W$3,2),0)</f>
        <v>#VALUE!</v>
      </c>
      <c r="X10" s="2" t="e">
        <f ca="1">+IF(IFTA_Quarterly!$I27&gt;0,ROUND(IFTA_Quarterly!$I27*Int_Exchange_2!X$5/100*X$3,2),0)</f>
        <v>#VALUE!</v>
      </c>
      <c r="Y10" s="2" t="e">
        <f ca="1">+IF(IFTA_Quarterly!$I27&gt;0,ROUND(IFTA_Quarterly!$I27*Int_Exchange_2!Y$5/100*Y$3,2),0)</f>
        <v>#VALUE!</v>
      </c>
      <c r="Z10" s="2" t="e">
        <f ca="1">+IF(IFTA_Quarterly!$I27&gt;0,ROUND(IFTA_Quarterly!$I27*Int_Exchange_2!Z$5/100*Z$3,2),0)</f>
        <v>#VALUE!</v>
      </c>
      <c r="AA10" s="2" t="e">
        <f ca="1">+IF(IFTA_Quarterly!$I27&gt;0,ROUND(IFTA_Quarterly!$I27*Int_Exchange_2!AA$5/100*AA$3,2),0)</f>
        <v>#VALUE!</v>
      </c>
      <c r="AB10" s="2" t="e">
        <f ca="1">+IF(IFTA_Quarterly!$I27&gt;0,ROUND(IFTA_Quarterly!$I27*Int_Exchange_2!AB$5/100*AB$3,2),0)</f>
        <v>#VALUE!</v>
      </c>
      <c r="AC10" s="2" t="e">
        <f ca="1">+IF(IFTA_Quarterly!$I27&gt;0,ROUND(IFTA_Quarterly!$I27*Int_Exchange_2!AC$5/100*AC$3,2),0)</f>
        <v>#VALUE!</v>
      </c>
      <c r="AD10" s="2" t="e">
        <f ca="1">+IF(IFTA_Quarterly!$I27&gt;0,ROUND(IFTA_Quarterly!$I27*Int_Exchange_2!AD$5/100*AD$3,2),0)</f>
        <v>#VALUE!</v>
      </c>
      <c r="AE10" s="2" t="e">
        <f ca="1">+IF(IFTA_Quarterly!$I27&gt;0,ROUND(IFTA_Quarterly!$I27*Int_Exchange_2!AE$5/100*AE$3,2),0)</f>
        <v>#VALUE!</v>
      </c>
      <c r="AF10" s="2" t="e">
        <f ca="1">+IF(IFTA_Quarterly!$I27&gt;0,ROUND(IFTA_Quarterly!$I27*Int_Exchange_2!AF$5/100*AF$3,2),0)</f>
        <v>#VALUE!</v>
      </c>
      <c r="AG10" s="2" t="e">
        <f ca="1">+IF(IFTA_Quarterly!$I27&gt;0,ROUND(IFTA_Quarterly!$I27*Int_Exchange_2!AG$5/100*AG$3,2),0)</f>
        <v>#VALUE!</v>
      </c>
      <c r="AH10" s="2" t="e">
        <f ca="1">+IF(IFTA_Quarterly!$I27&gt;0,ROUND(IFTA_Quarterly!$I27*Int_Exchange_2!AH$5/100*AH$3,2),0)</f>
        <v>#VALUE!</v>
      </c>
      <c r="AI10" s="2" t="e">
        <f ca="1">+IF(IFTA_Quarterly!$I27&gt;0,ROUND(IFTA_Quarterly!$I27*Int_Exchange_2!AI$5/100*AI$3,2),0)</f>
        <v>#VALUE!</v>
      </c>
      <c r="AJ10" s="2" t="e">
        <f ca="1">+IF(IFTA_Quarterly!$I27&gt;0,ROUND(IFTA_Quarterly!$I27*Int_Exchange_2!AJ$5/100*AJ$3,2),0)</f>
        <v>#VALUE!</v>
      </c>
      <c r="AK10" s="2" t="e">
        <f ca="1">+IF(IFTA_Quarterly!$I27&gt;0,ROUND(IFTA_Quarterly!$I27*Int_Exchange_2!AK$5/100*AK$3,2),0)</f>
        <v>#VALUE!</v>
      </c>
      <c r="AL10" s="2" t="e">
        <f ca="1">+IF(IFTA_Quarterly!$I27&gt;0,ROUND(IFTA_Quarterly!$I27*Int_Exchange_2!AL$5/100*AL$3,2),0)</f>
        <v>#VALUE!</v>
      </c>
      <c r="AM10" s="2" t="e">
        <f ca="1">+IF(IFTA_Quarterly!$I27&gt;0,ROUND(IFTA_Quarterly!$I27*Int_Exchange_2!AM$5/100*AM$3,2),0)</f>
        <v>#VALUE!</v>
      </c>
      <c r="AN10" s="2" t="e">
        <f ca="1">+IF(IFTA_Quarterly!$I27&gt;0,ROUND(IFTA_Quarterly!$I27*Int_Exchange_2!AN$5/100*AN$3,2),0)</f>
        <v>#VALUE!</v>
      </c>
      <c r="AO10" s="2" t="e">
        <f ca="1">+IF(IFTA_Quarterly!$I27&gt;0,ROUND(IFTA_Quarterly!$I27*Int_Exchange_2!AO$5/100*AO$3,2),0)</f>
        <v>#VALUE!</v>
      </c>
      <c r="AP10" s="2" t="e">
        <f ca="1">+IF(IFTA_Quarterly!$I27&gt;0,ROUND(IFTA_Quarterly!$I27*Int_Exchange_2!AP$5/100*AP$3,2),0)</f>
        <v>#VALUE!</v>
      </c>
      <c r="AQ10" s="2" t="e">
        <f ca="1">+IF(IFTA_Quarterly!$I27&gt;0,ROUND(IFTA_Quarterly!$I27*Int_Exchange_2!AQ$5/100*AQ$3,2),0)</f>
        <v>#VALUE!</v>
      </c>
      <c r="AR10" s="2" t="e">
        <f ca="1">+IF(IFTA_Quarterly!$I27&gt;0,ROUND(IFTA_Quarterly!$I27*Int_Exchange_2!AR$5/100*AR$3,2),0)</f>
        <v>#VALUE!</v>
      </c>
      <c r="AS10" s="2" t="e">
        <f ca="1">+IF(IFTA_Quarterly!$I27&gt;0,ROUND(IFTA_Quarterly!$I27*Int_Exchange_2!AS$5/100*AS$3,2),0)</f>
        <v>#VALUE!</v>
      </c>
      <c r="AT10" s="2" t="e">
        <f ca="1">+IF(IFTA_Quarterly!$I27&gt;0,ROUND(IFTA_Quarterly!$I27*Int_Exchange_2!AT$5/100*AT$3,2),0)</f>
        <v>#VALUE!</v>
      </c>
      <c r="AU10" s="2" t="e">
        <f ca="1">+IF(IFTA_Quarterly!$I27&gt;0,ROUND(IFTA_Quarterly!$I27*Int_Exchange_2!AU$5/100*AU$3,2),0)</f>
        <v>#VALUE!</v>
      </c>
      <c r="AV10" s="2" t="e">
        <f ca="1">+IF(IFTA_Quarterly!$I27&gt;0,ROUND(IFTA_Quarterly!$I27*Int_Exchange_2!AV$5/100*AV$3,2),0)</f>
        <v>#VALUE!</v>
      </c>
      <c r="AW10" s="2" t="e">
        <f ca="1">+IF(IFTA_Quarterly!$I27&gt;0,ROUND(IFTA_Quarterly!$I27*Int_Exchange_2!AW$5/100*AW$3,2),0)</f>
        <v>#VALUE!</v>
      </c>
      <c r="AX10" s="2" t="e">
        <f ca="1">+IF(IFTA_Quarterly!$I27&gt;0,ROUND(IFTA_Quarterly!$I27*Int_Exchange_2!AX$5/100*AX$3,2),0)</f>
        <v>#VALUE!</v>
      </c>
      <c r="AY10" s="2" t="e">
        <f ca="1">+IF(IFTA_Quarterly!$I27&gt;0,ROUND(IFTA_Quarterly!$I27*Int_Exchange_2!AY$5/100*AY$3,2),0)</f>
        <v>#VALUE!</v>
      </c>
      <c r="AZ10" s="2" t="e">
        <f ca="1">+IF(IFTA_Quarterly!$I27&gt;0,ROUND(IFTA_Quarterly!$I27*Int_Exchange_2!AZ$5/100*AZ$3,2),0)</f>
        <v>#VALUE!</v>
      </c>
      <c r="BA10" s="2" t="e">
        <f ca="1">+IF(IFTA_Quarterly!$I27&gt;0,ROUND(IFTA_Quarterly!$I27*Int_Exchange_2!BA$5/100*BA$3,2),0)</f>
        <v>#VALUE!</v>
      </c>
      <c r="BB10" s="2" t="e">
        <f ca="1">+IF(IFTA_Quarterly!$I27&gt;0,ROUND(IFTA_Quarterly!$I27*Int_Exchange_2!BB$5/100*BB$3,2),0)</f>
        <v>#VALUE!</v>
      </c>
      <c r="BC10" s="2" t="e">
        <f ca="1">+IF(IFTA_Quarterly!$I27&gt;0,ROUND(IFTA_Quarterly!$I27*Int_Exchange_2!BC$5/100*BC$3,2),0)</f>
        <v>#VALUE!</v>
      </c>
      <c r="BD10" s="2" t="e">
        <f ca="1">+IF(IFTA_Quarterly!$I27&gt;0,ROUND(IFTA_Quarterly!$I27*Int_Exchange_2!BD$5/100*BD$3,2),0)</f>
        <v>#VALUE!</v>
      </c>
      <c r="BE10" s="2" t="e">
        <f ca="1">+IF(IFTA_Quarterly!$I27&gt;0,ROUND(IFTA_Quarterly!$I27*Int_Exchange_2!BE$5/100*BE$3,2),0)</f>
        <v>#VALUE!</v>
      </c>
      <c r="BF10" s="2" t="e">
        <f ca="1">+IF(IFTA_Quarterly!$I27&gt;0,ROUND(IFTA_Quarterly!$I27*Int_Exchange_2!BF$5/100*BF$3,2),0)</f>
        <v>#VALUE!</v>
      </c>
      <c r="BG10" s="2" t="e">
        <f ca="1">+IF(IFTA_Quarterly!$I27&gt;0,ROUND(IFTA_Quarterly!$I27*Int_Exchange_2!BG$5/100*BG$3,2),0)</f>
        <v>#VALUE!</v>
      </c>
      <c r="BH10" s="2" t="e">
        <f ca="1">+IF(IFTA_Quarterly!$I27&gt;0,ROUND(IFTA_Quarterly!$I27*Int_Exchange_2!BH$5/100*BH$3,2),0)</f>
        <v>#VALUE!</v>
      </c>
      <c r="BI10" s="2" t="e">
        <f ca="1">+IF(IFTA_Quarterly!$I27&gt;0,ROUND(IFTA_Quarterly!$I27*Int_Exchange_2!BI$5/100*BI$3,2),0)</f>
        <v>#VALUE!</v>
      </c>
      <c r="BJ10" s="2" t="e">
        <f ca="1">+IF(IFTA_Quarterly!$I27&gt;0,ROUND(IFTA_Quarterly!$I27*Int_Exchange_2!BJ$5/100*BJ$3,2),0)</f>
        <v>#VALUE!</v>
      </c>
      <c r="BK10" s="2" t="e">
        <f ca="1">+IF(IFTA_Quarterly!$I27&gt;0,ROUND(IFTA_Quarterly!$I27*Int_Exchange_2!BK$5/100*BK$3,2),0)</f>
        <v>#VALUE!</v>
      </c>
      <c r="BL10" s="2" t="e">
        <f ca="1">+IF(IFTA_Quarterly!$I27&gt;0,ROUND(IFTA_Quarterly!$I27*Int_Exchange_2!BL$5/100*BL$3,2),0)</f>
        <v>#VALUE!</v>
      </c>
      <c r="BM10" s="2" t="e">
        <f ca="1">+IF(IFTA_Quarterly!$I27&gt;0,ROUND(IFTA_Quarterly!$I27*Int_Exchange_2!BM$5/100*BM$3,2),0)</f>
        <v>#VALUE!</v>
      </c>
      <c r="BN10" s="2" t="e">
        <f ca="1">+IF(IFTA_Quarterly!$I27&gt;0,ROUND(IFTA_Quarterly!$I27*Int_Exchange_2!BN$5/100*BN$3,2),0)</f>
        <v>#VALUE!</v>
      </c>
      <c r="BO10" s="2" t="e">
        <f ca="1">+IF(IFTA_Quarterly!$I27&gt;0,ROUND(IFTA_Quarterly!$I27*Int_Exchange_2!BO$5/100*BO$3,2),0)</f>
        <v>#VALUE!</v>
      </c>
      <c r="BP10" s="2" t="e">
        <f ca="1">+IF(IFTA_Quarterly!$I27&gt;0,ROUND(IFTA_Quarterly!$I27*Int_Exchange_2!BP$5/100*BP$3,2),0)</f>
        <v>#VALUE!</v>
      </c>
      <c r="BQ10" s="2" t="e">
        <f ca="1">+IF(IFTA_Quarterly!$I27&gt;0,ROUND(IFTA_Quarterly!$I27*Int_Exchange_2!BQ$5/100*BQ$3,2),0)</f>
        <v>#VALUE!</v>
      </c>
      <c r="BR10" s="2" t="e">
        <f ca="1">+IF(IFTA_Quarterly!$I27&gt;0,ROUND(IFTA_Quarterly!$I27*Int_Exchange_2!BR$5/100*BR$3,2),0)</f>
        <v>#VALUE!</v>
      </c>
      <c r="BS10" s="2" t="e">
        <f ca="1">+IF(IFTA_Quarterly!$I27&gt;0,ROUND(IFTA_Quarterly!$I27*Int_Exchange_2!BS$5/100*BS$3,2),0)</f>
        <v>#VALUE!</v>
      </c>
      <c r="BT10" s="2" t="e">
        <f ca="1">+IF(IFTA_Quarterly!$I27&gt;0,ROUND(IFTA_Quarterly!$I27*Int_Exchange_2!BT$5/100*BT$3,2),0)</f>
        <v>#VALUE!</v>
      </c>
      <c r="BU10" s="2" t="e">
        <f ca="1">+IF(IFTA_Quarterly!$I27&gt;0,ROUND(IFTA_Quarterly!$I27*Int_Exchange_2!BU$5/100*BU$3,2),0)</f>
        <v>#VALUE!</v>
      </c>
      <c r="BV10" s="2" t="e">
        <f ca="1">+IF(IFTA_Quarterly!$I27&gt;0,ROUND(IFTA_Quarterly!$I27*Int_Exchange_2!BV$5/100*BV$3,2),0)</f>
        <v>#VALUE!</v>
      </c>
      <c r="BW10" s="2" t="e">
        <f ca="1">+IF(IFTA_Quarterly!$I27&gt;0,ROUND(IFTA_Quarterly!$I27*Int_Exchange_2!BW$5/100*BW$3,2),0)</f>
        <v>#VALUE!</v>
      </c>
      <c r="BX10" s="2" t="e">
        <f ca="1">+IF(IFTA_Quarterly!$I27&gt;0,ROUND(IFTA_Quarterly!$I27*Int_Exchange_2!BX$5/100*BX$3,2),0)</f>
        <v>#VALUE!</v>
      </c>
      <c r="BY10" s="2" t="e">
        <f ca="1">+IF(IFTA_Quarterly!$I27&gt;0,ROUND(IFTA_Quarterly!$I27*Int_Exchange_2!BY$5/100*BY$3,2),0)</f>
        <v>#VALUE!</v>
      </c>
      <c r="BZ10" s="2" t="e">
        <f ca="1">+IF(IFTA_Quarterly!$I27&gt;0,ROUND(IFTA_Quarterly!$I27*Int_Exchange_2!BZ$5/100*BZ$3,2),0)</f>
        <v>#VALUE!</v>
      </c>
      <c r="CA10" s="2" t="e">
        <f ca="1">+IF(IFTA_Quarterly!$I27&gt;0,ROUND(IFTA_Quarterly!$I27*Int_Exchange_2!CA$5/100*CA$3,2),0)</f>
        <v>#VALUE!</v>
      </c>
      <c r="CB10" s="2" t="e">
        <f ca="1">+IF(IFTA_Quarterly!$I27&gt;0,ROUND(IFTA_Quarterly!$I27*Int_Exchange_2!CB$5/100*CB$3,2),0)</f>
        <v>#VALUE!</v>
      </c>
      <c r="CC10" s="2" t="e">
        <f ca="1">+IF(IFTA_Quarterly!$I27&gt;0,ROUND(IFTA_Quarterly!$I27*Int_Exchange_2!CC$5/100*CC$3,2),0)</f>
        <v>#VALUE!</v>
      </c>
      <c r="CD10" s="2" t="e">
        <f ca="1">+IF(IFTA_Quarterly!$I27&gt;0,ROUND(IFTA_Quarterly!$I27*Int_Exchange_2!CD$5/100*CD$3,2),0)</f>
        <v>#VALUE!</v>
      </c>
      <c r="CE10" s="2" t="e">
        <f ca="1">+IF(IFTA_Quarterly!$I27&gt;0,ROUND(IFTA_Quarterly!$I27*Int_Exchange_2!CE$5/100*CE$3,2),0)</f>
        <v>#VALUE!</v>
      </c>
      <c r="CF10" s="2" t="e">
        <f ca="1">+IF(IFTA_Quarterly!$I27&gt;0,ROUND(IFTA_Quarterly!$I27*Int_Exchange_2!CF$5/100*CF$3,2),0)</f>
        <v>#VALUE!</v>
      </c>
      <c r="CG10" s="2" t="e">
        <f ca="1">+IF(IFTA_Quarterly!$I27&gt;0,ROUND(IFTA_Quarterly!$I27*Int_Exchange_2!CG$5/100*CG$3,2),0)</f>
        <v>#VALUE!</v>
      </c>
      <c r="CH10" s="2" t="e">
        <f ca="1">+IF(IFTA_Quarterly!$I27&gt;0,ROUND(IFTA_Quarterly!$I27*Int_Exchange_2!CH$5/100*CH$3,2),0)</f>
        <v>#VALUE!</v>
      </c>
      <c r="CI10" s="2" t="e">
        <f ca="1">+IF(IFTA_Quarterly!$I27&gt;0,ROUND(IFTA_Quarterly!$I27*Int_Exchange_2!CI$5/100*CI$3,2),0)</f>
        <v>#VALUE!</v>
      </c>
      <c r="CJ10" s="2" t="e">
        <f ca="1">+IF(IFTA_Quarterly!$I27&gt;0,ROUND(IFTA_Quarterly!$I27*Int_Exchange_2!CJ$5/100*CJ$3,2),0)</f>
        <v>#VALUE!</v>
      </c>
      <c r="CK10" s="2" t="e">
        <f ca="1">+IF(IFTA_Quarterly!$I27&gt;0,ROUND(IFTA_Quarterly!$I27*Int_Exchange_2!CK$5/100*CK$3,2),0)</f>
        <v>#VALUE!</v>
      </c>
      <c r="CL10" s="2" t="e">
        <f ca="1">+IF(IFTA_Quarterly!$I27&gt;0,ROUND(IFTA_Quarterly!$I27*Int_Exchange_2!CL$5/100*CL$3,2),0)</f>
        <v>#VALUE!</v>
      </c>
      <c r="CM10" s="2" t="e">
        <f ca="1">+IF(IFTA_Quarterly!$I27&gt;0,ROUND(IFTA_Quarterly!$I27*Int_Exchange_2!CM$5/100*CM$3,2),0)</f>
        <v>#VALUE!</v>
      </c>
      <c r="CN10" s="2" t="e">
        <f ca="1">+IF(IFTA_Quarterly!$I27&gt;0,ROUND(IFTA_Quarterly!$I27*Int_Exchange_2!CN$5/100*CN$3,2),0)</f>
        <v>#VALUE!</v>
      </c>
      <c r="CO10" s="2" t="e">
        <f ca="1">+IF(IFTA_Quarterly!$I27&gt;0,ROUND(IFTA_Quarterly!$I27*Int_Exchange_2!CO$5/100*CO$3,2),0)</f>
        <v>#VALUE!</v>
      </c>
      <c r="CP10" s="2" t="e">
        <f ca="1">+IF(IFTA_Quarterly!$I27&gt;0,ROUND(IFTA_Quarterly!$I27*Int_Exchange_2!CP$5/100*CP$3,2),0)</f>
        <v>#VALUE!</v>
      </c>
      <c r="CQ10" s="2" t="e">
        <f ca="1">+IF(IFTA_Quarterly!$I27&gt;0,ROUND(IFTA_Quarterly!$I27*Int_Exchange_2!CQ$5/100*CQ$3,2),0)</f>
        <v>#VALUE!</v>
      </c>
      <c r="CR10" s="2" t="e">
        <f ca="1">+IF(IFTA_Quarterly!$I27&gt;0,ROUND(IFTA_Quarterly!$I27*Int_Exchange_2!CR$5/100*CR$3,2),0)</f>
        <v>#VALUE!</v>
      </c>
      <c r="CS10" s="2" t="e">
        <f ca="1">+IF(IFTA_Quarterly!$I27&gt;0,ROUND(IFTA_Quarterly!$I27*Int_Exchange_2!CS$5/100*CS$3,2),0)</f>
        <v>#VALUE!</v>
      </c>
      <c r="CT10" s="2" t="e">
        <f ca="1">+IF(IFTA_Quarterly!$I27&gt;0,ROUND(IFTA_Quarterly!$I27*Int_Exchange_2!CT$5/100*CT$3,2),0)</f>
        <v>#VALUE!</v>
      </c>
      <c r="CU10" s="2" t="e">
        <f ca="1">+IF(IFTA_Quarterly!$I27&gt;0,ROUND(IFTA_Quarterly!$I27*Int_Exchange_2!CU$5/100*CU$3,2),0)</f>
        <v>#VALUE!</v>
      </c>
      <c r="CV10" s="2" t="e">
        <f ca="1">+IF(IFTA_Quarterly!$I27&gt;0,ROUND(IFTA_Quarterly!$I27*Int_Exchange_2!CV$5/100*CV$3,2),0)</f>
        <v>#VALUE!</v>
      </c>
      <c r="CW10" s="2" t="e">
        <f ca="1">+IF(IFTA_Quarterly!$I27&gt;0,ROUND(IFTA_Quarterly!$I27*Int_Exchange_2!CW$5/100*CW$3,2),0)</f>
        <v>#VALUE!</v>
      </c>
      <c r="CX10" s="2" t="e">
        <f ca="1">+IF(IFTA_Quarterly!$I27&gt;0,ROUND(IFTA_Quarterly!$I27*Int_Exchange_2!CX$5/100*CX$3,2),0)</f>
        <v>#VALUE!</v>
      </c>
      <c r="CY10" s="2" t="e">
        <f ca="1">+IF(IFTA_Quarterly!$I27&gt;0,ROUND(IFTA_Quarterly!$I27*Int_Exchange_2!CY$5/100*CY$3,2),0)</f>
        <v>#VALUE!</v>
      </c>
      <c r="CZ10" s="2" t="e">
        <f ca="1">+IF(IFTA_Quarterly!$I27&gt;0,ROUND(IFTA_Quarterly!$I27*Int_Exchange_2!CZ$5/100*CZ$3,2),0)</f>
        <v>#VALUE!</v>
      </c>
      <c r="DA10" s="2" t="e">
        <f ca="1">+IF(IFTA_Quarterly!$I27&gt;0,ROUND(IFTA_Quarterly!$I27*Int_Exchange_2!DA$5/100*DA$3,2),0)</f>
        <v>#VALUE!</v>
      </c>
      <c r="DB10" s="2" t="e">
        <f ca="1">+IF(IFTA_Quarterly!$I27&gt;0,ROUND(IFTA_Quarterly!$I27*Int_Exchange_2!DB$5/100*DB$3,2),0)</f>
        <v>#VALUE!</v>
      </c>
      <c r="DC10" s="2" t="e">
        <f ca="1">+IF(IFTA_Quarterly!$I27&gt;0,ROUND(IFTA_Quarterly!$I27*Int_Exchange_2!DC$5/100*DC$3,2),0)</f>
        <v>#VALUE!</v>
      </c>
      <c r="DD10" s="2" t="e">
        <f ca="1">+IF(IFTA_Quarterly!$I27&gt;0,ROUND(IFTA_Quarterly!$I27*Int_Exchange_2!DD$5/100*DD$3,2),0)</f>
        <v>#VALUE!</v>
      </c>
      <c r="DE10" s="2" t="e">
        <f ca="1">+IF(IFTA_Quarterly!$I27&gt;0,ROUND(IFTA_Quarterly!$I27*Int_Exchange_2!DE$5/100*DE$3,2),0)</f>
        <v>#VALUE!</v>
      </c>
      <c r="DF10" s="2" t="e">
        <f ca="1">+IF(IFTA_Quarterly!$I27&gt;0,ROUND(IFTA_Quarterly!$I27*Int_Exchange_2!DF$5/100*DF$3,2),0)</f>
        <v>#VALUE!</v>
      </c>
      <c r="DG10" s="2" t="e">
        <f ca="1">+IF(IFTA_Quarterly!$I27&gt;0,ROUND(IFTA_Quarterly!$I27*Int_Exchange_2!DG$5/100*DG$3,2),0)</f>
        <v>#VALUE!</v>
      </c>
      <c r="DH10" s="2" t="e">
        <f ca="1">+IF(IFTA_Quarterly!$I27&gt;0,ROUND(IFTA_Quarterly!$I27*Int_Exchange_2!DH$5/100*DH$3,2),0)</f>
        <v>#VALUE!</v>
      </c>
      <c r="DI10" s="2" t="e">
        <f ca="1">+IF(IFTA_Quarterly!$I27&gt;0,ROUND(IFTA_Quarterly!$I27*Int_Exchange_2!DI$5/100*DI$3,2),0)</f>
        <v>#VALUE!</v>
      </c>
      <c r="DJ10" s="2" t="e">
        <f ca="1">+IF(IFTA_Quarterly!$I27&gt;0,ROUND(IFTA_Quarterly!$I27*Int_Exchange_2!DJ$5/100*DJ$3,2),0)</f>
        <v>#VALUE!</v>
      </c>
      <c r="DK10" s="2" t="e">
        <f ca="1">+IF(IFTA_Quarterly!$I27&gt;0,ROUND(IFTA_Quarterly!$I27*Int_Exchange_2!DK$5/100*DK$3,2),0)</f>
        <v>#VALUE!</v>
      </c>
      <c r="DL10" s="2" t="e">
        <f ca="1">+IF(IFTA_Quarterly!$I27&gt;0,ROUND(IFTA_Quarterly!$I27*Int_Exchange_2!DL$5/100*DL$3,2),0)</f>
        <v>#VALUE!</v>
      </c>
      <c r="DM10" s="2" t="e">
        <f ca="1">+IF(IFTA_Quarterly!$I27&gt;0,ROUND(IFTA_Quarterly!$I27*Int_Exchange_2!DM$5/100*DM$3,2),0)</f>
        <v>#VALUE!</v>
      </c>
      <c r="DN10" s="2" t="e">
        <f ca="1">+IF(IFTA_Quarterly!$I27&gt;0,ROUND(IFTA_Quarterly!$I27*Int_Exchange_2!DN$5/100*DN$3,2),0)</f>
        <v>#VALUE!</v>
      </c>
      <c r="DO10" s="2" t="e">
        <f ca="1">+IF(IFTA_Quarterly!$I27&gt;0,ROUND(IFTA_Quarterly!$I27*Int_Exchange_2!DO$5/100*DO$3,2),0)</f>
        <v>#VALUE!</v>
      </c>
      <c r="DP10" s="2" t="e">
        <f ca="1">+IF(IFTA_Quarterly!$I27&gt;0,ROUND(IFTA_Quarterly!$I27*Int_Exchange_2!DP$5/100*DP$3,2),0)</f>
        <v>#VALUE!</v>
      </c>
      <c r="DQ10" s="2" t="e">
        <f ca="1">+IF(IFTA_Quarterly!$I27&gt;0,ROUND(IFTA_Quarterly!$I27*Int_Exchange_2!DQ$5/100*DQ$3,2),0)</f>
        <v>#VALUE!</v>
      </c>
      <c r="DR10" s="2" t="e">
        <f ca="1">+IF(IFTA_Quarterly!$I27&gt;0,ROUND(IFTA_Quarterly!$I27*Int_Exchange_2!DR$5/100*DR$3,2),0)</f>
        <v>#VALUE!</v>
      </c>
      <c r="DS10" s="2" t="e">
        <f ca="1">+IF(IFTA_Quarterly!$I27&gt;0,ROUND(IFTA_Quarterly!$I27*Int_Exchange_2!DS$5/100*DS$3,2),0)</f>
        <v>#VALUE!</v>
      </c>
      <c r="DT10" s="2" t="e">
        <f ca="1">+IF(IFTA_Quarterly!$I27&gt;0,ROUND(IFTA_Quarterly!$I27*Int_Exchange_2!DT$5/100*DT$3,2),0)</f>
        <v>#VALUE!</v>
      </c>
      <c r="DU10" s="2" t="e">
        <f ca="1">+IF(IFTA_Quarterly!$I27&gt;0,ROUND(IFTA_Quarterly!$I27*Int_Exchange_2!DU$5/100*DU$3,2),0)</f>
        <v>#VALUE!</v>
      </c>
      <c r="DV10" s="2" t="e">
        <f ca="1">+IF(IFTA_Quarterly!$I27&gt;0,ROUND(IFTA_Quarterly!$I27*Int_Exchange_2!DV$5/100*DV$3,2),0)</f>
        <v>#VALUE!</v>
      </c>
      <c r="DW10" s="2" t="e">
        <f ca="1">+IF(IFTA_Quarterly!$I27&gt;0,ROUND(IFTA_Quarterly!$I27*Int_Exchange_2!DW$5/100*DW$3,2),0)</f>
        <v>#VALUE!</v>
      </c>
      <c r="DX10" s="2" t="e">
        <f ca="1">+IF(IFTA_Quarterly!$I27&gt;0,ROUND(IFTA_Quarterly!$I27*Int_Exchange_2!DX$5/100*DX$3,2),0)</f>
        <v>#VALUE!</v>
      </c>
      <c r="DY10" s="2" t="e">
        <f ca="1">+IF(IFTA_Quarterly!$I27&gt;0,ROUND(IFTA_Quarterly!$I27*Int_Exchange_2!DY$5/100*DY$3,2),0)</f>
        <v>#VALUE!</v>
      </c>
      <c r="DZ10" s="2" t="e">
        <f ca="1">+IF(IFTA_Quarterly!$I27&gt;0,ROUND(IFTA_Quarterly!$I27*Int_Exchange_2!DZ$5/100*DZ$3,2),0)</f>
        <v>#VALUE!</v>
      </c>
      <c r="EA10" s="2" t="e">
        <f ca="1">+IF(IFTA_Quarterly!$I27&gt;0,ROUND(IFTA_Quarterly!$I27*Int_Exchange_2!EA$5/100*EA$3,2),0)</f>
        <v>#VALUE!</v>
      </c>
      <c r="EB10" s="2" t="e">
        <f ca="1">+IF(IFTA_Quarterly!$I27&gt;0,ROUND(IFTA_Quarterly!$I27*Int_Exchange_2!EB$5/100*EB$3,2),0)</f>
        <v>#VALUE!</v>
      </c>
      <c r="EC10" s="2" t="e">
        <f ca="1">+IF(IFTA_Quarterly!$I27&gt;0,ROUND(IFTA_Quarterly!$I27*Int_Exchange_2!EC$5/100*EC$3,2),0)</f>
        <v>#VALUE!</v>
      </c>
      <c r="ED10" s="2" t="e">
        <f ca="1">+IF(IFTA_Quarterly!$I27&gt;0,ROUND(IFTA_Quarterly!$I27*Int_Exchange_2!ED$5/100*ED$3,2),0)</f>
        <v>#VALUE!</v>
      </c>
      <c r="EE10" s="2" t="e">
        <f ca="1">+IF(IFTA_Quarterly!$I27&gt;0,ROUND(IFTA_Quarterly!$I27*Int_Exchange_2!EE$5/100*EE$3,2),0)</f>
        <v>#VALUE!</v>
      </c>
    </row>
    <row r="11" spans="1:135" x14ac:dyDescent="0.25">
      <c r="A11" s="2" t="s">
        <v>15</v>
      </c>
      <c r="B11" s="2" t="str">
        <f t="shared" ca="1" si="97"/>
        <v/>
      </c>
      <c r="C11" s="2" t="e">
        <f ca="1">+IF(IFTA_Quarterly!$I28&gt;0,ROUND(IFTA_Quarterly!$I28*Int_Exchange_2!C$5/100*C$3,2),0)</f>
        <v>#VALUE!</v>
      </c>
      <c r="D11" s="2" t="e">
        <f ca="1">+IF(IFTA_Quarterly!$I28&gt;0,ROUND(IFTA_Quarterly!$I28*Int_Exchange_2!D$5/100*D$3,2),0)</f>
        <v>#VALUE!</v>
      </c>
      <c r="E11" s="2" t="e">
        <f ca="1">+IF(IFTA_Quarterly!$I28&gt;0,ROUND(IFTA_Quarterly!$I28*Int_Exchange_2!E$5/100*E$3,2),0)</f>
        <v>#VALUE!</v>
      </c>
      <c r="F11" s="2" t="e">
        <f ca="1">+IF(IFTA_Quarterly!$I28&gt;0,ROUND(IFTA_Quarterly!$I28*Int_Exchange_2!F$5/100*F$3,2),0)</f>
        <v>#VALUE!</v>
      </c>
      <c r="G11" s="2" t="e">
        <f ca="1">+IF(IFTA_Quarterly!$I28&gt;0,ROUND(IFTA_Quarterly!$I28*Int_Exchange_2!G$5/100*G$3,2),0)</f>
        <v>#VALUE!</v>
      </c>
      <c r="H11" s="2" t="e">
        <f ca="1">+IF(IFTA_Quarterly!$I28&gt;0,ROUND(IFTA_Quarterly!$I28*Int_Exchange_2!H$5/100*H$3,2),0)</f>
        <v>#VALUE!</v>
      </c>
      <c r="I11" s="2" t="e">
        <f ca="1">+IF(IFTA_Quarterly!$I28&gt;0,ROUND(IFTA_Quarterly!$I28*Int_Exchange_2!I$5/100*I$3,2),0)</f>
        <v>#VALUE!</v>
      </c>
      <c r="J11" s="2" t="e">
        <f ca="1">+IF(IFTA_Quarterly!$I28&gt;0,ROUND(IFTA_Quarterly!$I28*Int_Exchange_2!J$5/100*J$3,2),0)</f>
        <v>#VALUE!</v>
      </c>
      <c r="K11" s="2" t="e">
        <f ca="1">+IF(IFTA_Quarterly!$I28&gt;0,ROUND(IFTA_Quarterly!$I28*Int_Exchange_2!K$5/100*K$3,2),0)</f>
        <v>#VALUE!</v>
      </c>
      <c r="L11" s="2" t="e">
        <f ca="1">+IF(IFTA_Quarterly!$I28&gt;0,ROUND(IFTA_Quarterly!$I28*Int_Exchange_2!L$5/100*L$3,2),0)</f>
        <v>#VALUE!</v>
      </c>
      <c r="M11" s="2" t="e">
        <f ca="1">+IF(IFTA_Quarterly!$I28&gt;0,ROUND(IFTA_Quarterly!$I28*Int_Exchange_2!M$5/100*M$3,2),0)</f>
        <v>#VALUE!</v>
      </c>
      <c r="N11" s="2" t="e">
        <f ca="1">+IF(IFTA_Quarterly!$I28&gt;0,ROUND(IFTA_Quarterly!$I28*Int_Exchange_2!N$5/100*N$3,2),0)</f>
        <v>#VALUE!</v>
      </c>
      <c r="O11" s="2" t="e">
        <f ca="1">+IF(IFTA_Quarterly!$I28&gt;0,ROUND(IFTA_Quarterly!$I28*Int_Exchange_2!O$5/100*O$3,2),0)</f>
        <v>#VALUE!</v>
      </c>
      <c r="P11" s="2" t="e">
        <f ca="1">+IF(IFTA_Quarterly!$I28&gt;0,ROUND(IFTA_Quarterly!$I28*Int_Exchange_2!P$5/100*P$3,2),0)</f>
        <v>#VALUE!</v>
      </c>
      <c r="Q11" s="2" t="e">
        <f ca="1">+IF(IFTA_Quarterly!$I28&gt;0,ROUND(IFTA_Quarterly!$I28*Int_Exchange_2!Q$5/100*Q$3,2),0)</f>
        <v>#VALUE!</v>
      </c>
      <c r="R11" s="2" t="e">
        <f ca="1">+IF(IFTA_Quarterly!$I28&gt;0,ROUND(IFTA_Quarterly!$I28*Int_Exchange_2!R$5/100*R$3,2),0)</f>
        <v>#VALUE!</v>
      </c>
      <c r="S11" s="2" t="e">
        <f ca="1">+IF(IFTA_Quarterly!$I28&gt;0,ROUND(IFTA_Quarterly!$I28*Int_Exchange_2!S$5/100*S$3,2),0)</f>
        <v>#VALUE!</v>
      </c>
      <c r="T11" s="2" t="e">
        <f ca="1">+IF(IFTA_Quarterly!$I28&gt;0,ROUND(IFTA_Quarterly!$I28*Int_Exchange_2!T$5/100*T$3,2),0)</f>
        <v>#VALUE!</v>
      </c>
      <c r="U11" s="2" t="e">
        <f ca="1">+IF(IFTA_Quarterly!$I28&gt;0,ROUND(IFTA_Quarterly!$I28*Int_Exchange_2!U$5/100*U$3,2),0)</f>
        <v>#VALUE!</v>
      </c>
      <c r="V11" s="2" t="e">
        <f ca="1">+IF(IFTA_Quarterly!$I28&gt;0,ROUND(IFTA_Quarterly!$I28*Int_Exchange_2!V$5/100*V$3,2),0)</f>
        <v>#VALUE!</v>
      </c>
      <c r="W11" s="2" t="e">
        <f ca="1">+IF(IFTA_Quarterly!$I28&gt;0,ROUND(IFTA_Quarterly!$I28*Int_Exchange_2!W$5/100*W$3,2),0)</f>
        <v>#VALUE!</v>
      </c>
      <c r="X11" s="2" t="e">
        <f ca="1">+IF(IFTA_Quarterly!$I28&gt;0,ROUND(IFTA_Quarterly!$I28*Int_Exchange_2!X$5/100*X$3,2),0)</f>
        <v>#VALUE!</v>
      </c>
      <c r="Y11" s="2" t="e">
        <f ca="1">+IF(IFTA_Quarterly!$I28&gt;0,ROUND(IFTA_Quarterly!$I28*Int_Exchange_2!Y$5/100*Y$3,2),0)</f>
        <v>#VALUE!</v>
      </c>
      <c r="Z11" s="2" t="e">
        <f ca="1">+IF(IFTA_Quarterly!$I28&gt;0,ROUND(IFTA_Quarterly!$I28*Int_Exchange_2!Z$5/100*Z$3,2),0)</f>
        <v>#VALUE!</v>
      </c>
      <c r="AA11" s="2" t="e">
        <f ca="1">+IF(IFTA_Quarterly!$I28&gt;0,ROUND(IFTA_Quarterly!$I28*Int_Exchange_2!AA$5/100*AA$3,2),0)</f>
        <v>#VALUE!</v>
      </c>
      <c r="AB11" s="2" t="e">
        <f ca="1">+IF(IFTA_Quarterly!$I28&gt;0,ROUND(IFTA_Quarterly!$I28*Int_Exchange_2!AB$5/100*AB$3,2),0)</f>
        <v>#VALUE!</v>
      </c>
      <c r="AC11" s="2" t="e">
        <f ca="1">+IF(IFTA_Quarterly!$I28&gt;0,ROUND(IFTA_Quarterly!$I28*Int_Exchange_2!AC$5/100*AC$3,2),0)</f>
        <v>#VALUE!</v>
      </c>
      <c r="AD11" s="2" t="e">
        <f ca="1">+IF(IFTA_Quarterly!$I28&gt;0,ROUND(IFTA_Quarterly!$I28*Int_Exchange_2!AD$5/100*AD$3,2),0)</f>
        <v>#VALUE!</v>
      </c>
      <c r="AE11" s="2" t="e">
        <f ca="1">+IF(IFTA_Quarterly!$I28&gt;0,ROUND(IFTA_Quarterly!$I28*Int_Exchange_2!AE$5/100*AE$3,2),0)</f>
        <v>#VALUE!</v>
      </c>
      <c r="AF11" s="2" t="e">
        <f ca="1">+IF(IFTA_Quarterly!$I28&gt;0,ROUND(IFTA_Quarterly!$I28*Int_Exchange_2!AF$5/100*AF$3,2),0)</f>
        <v>#VALUE!</v>
      </c>
      <c r="AG11" s="2" t="e">
        <f ca="1">+IF(IFTA_Quarterly!$I28&gt;0,ROUND(IFTA_Quarterly!$I28*Int_Exchange_2!AG$5/100*AG$3,2),0)</f>
        <v>#VALUE!</v>
      </c>
      <c r="AH11" s="2" t="e">
        <f ca="1">+IF(IFTA_Quarterly!$I28&gt;0,ROUND(IFTA_Quarterly!$I28*Int_Exchange_2!AH$5/100*AH$3,2),0)</f>
        <v>#VALUE!</v>
      </c>
      <c r="AI11" s="2" t="e">
        <f ca="1">+IF(IFTA_Quarterly!$I28&gt;0,ROUND(IFTA_Quarterly!$I28*Int_Exchange_2!AI$5/100*AI$3,2),0)</f>
        <v>#VALUE!</v>
      </c>
      <c r="AJ11" s="2" t="e">
        <f ca="1">+IF(IFTA_Quarterly!$I28&gt;0,ROUND(IFTA_Quarterly!$I28*Int_Exchange_2!AJ$5/100*AJ$3,2),0)</f>
        <v>#VALUE!</v>
      </c>
      <c r="AK11" s="2" t="e">
        <f ca="1">+IF(IFTA_Quarterly!$I28&gt;0,ROUND(IFTA_Quarterly!$I28*Int_Exchange_2!AK$5/100*AK$3,2),0)</f>
        <v>#VALUE!</v>
      </c>
      <c r="AL11" s="2" t="e">
        <f ca="1">+IF(IFTA_Quarterly!$I28&gt;0,ROUND(IFTA_Quarterly!$I28*Int_Exchange_2!AL$5/100*AL$3,2),0)</f>
        <v>#VALUE!</v>
      </c>
      <c r="AM11" s="2" t="e">
        <f ca="1">+IF(IFTA_Quarterly!$I28&gt;0,ROUND(IFTA_Quarterly!$I28*Int_Exchange_2!AM$5/100*AM$3,2),0)</f>
        <v>#VALUE!</v>
      </c>
      <c r="AN11" s="2" t="e">
        <f ca="1">+IF(IFTA_Quarterly!$I28&gt;0,ROUND(IFTA_Quarterly!$I28*Int_Exchange_2!AN$5/100*AN$3,2),0)</f>
        <v>#VALUE!</v>
      </c>
      <c r="AO11" s="2" t="e">
        <f ca="1">+IF(IFTA_Quarterly!$I28&gt;0,ROUND(IFTA_Quarterly!$I28*Int_Exchange_2!AO$5/100*AO$3,2),0)</f>
        <v>#VALUE!</v>
      </c>
      <c r="AP11" s="2" t="e">
        <f ca="1">+IF(IFTA_Quarterly!$I28&gt;0,ROUND(IFTA_Quarterly!$I28*Int_Exchange_2!AP$5/100*AP$3,2),0)</f>
        <v>#VALUE!</v>
      </c>
      <c r="AQ11" s="2" t="e">
        <f ca="1">+IF(IFTA_Quarterly!$I28&gt;0,ROUND(IFTA_Quarterly!$I28*Int_Exchange_2!AQ$5/100*AQ$3,2),0)</f>
        <v>#VALUE!</v>
      </c>
      <c r="AR11" s="2" t="e">
        <f ca="1">+IF(IFTA_Quarterly!$I28&gt;0,ROUND(IFTA_Quarterly!$I28*Int_Exchange_2!AR$5/100*AR$3,2),0)</f>
        <v>#VALUE!</v>
      </c>
      <c r="AS11" s="2" t="e">
        <f ca="1">+IF(IFTA_Quarterly!$I28&gt;0,ROUND(IFTA_Quarterly!$I28*Int_Exchange_2!AS$5/100*AS$3,2),0)</f>
        <v>#VALUE!</v>
      </c>
      <c r="AT11" s="2" t="e">
        <f ca="1">+IF(IFTA_Quarterly!$I28&gt;0,ROUND(IFTA_Quarterly!$I28*Int_Exchange_2!AT$5/100*AT$3,2),0)</f>
        <v>#VALUE!</v>
      </c>
      <c r="AU11" s="2" t="e">
        <f ca="1">+IF(IFTA_Quarterly!$I28&gt;0,ROUND(IFTA_Quarterly!$I28*Int_Exchange_2!AU$5/100*AU$3,2),0)</f>
        <v>#VALUE!</v>
      </c>
      <c r="AV11" s="2" t="e">
        <f ca="1">+IF(IFTA_Quarterly!$I28&gt;0,ROUND(IFTA_Quarterly!$I28*Int_Exchange_2!AV$5/100*AV$3,2),0)</f>
        <v>#VALUE!</v>
      </c>
      <c r="AW11" s="2" t="e">
        <f ca="1">+IF(IFTA_Quarterly!$I28&gt;0,ROUND(IFTA_Quarterly!$I28*Int_Exchange_2!AW$5/100*AW$3,2),0)</f>
        <v>#VALUE!</v>
      </c>
      <c r="AX11" s="2" t="e">
        <f ca="1">+IF(IFTA_Quarterly!$I28&gt;0,ROUND(IFTA_Quarterly!$I28*Int_Exchange_2!AX$5/100*AX$3,2),0)</f>
        <v>#VALUE!</v>
      </c>
      <c r="AY11" s="2" t="e">
        <f ca="1">+IF(IFTA_Quarterly!$I28&gt;0,ROUND(IFTA_Quarterly!$I28*Int_Exchange_2!AY$5/100*AY$3,2),0)</f>
        <v>#VALUE!</v>
      </c>
      <c r="AZ11" s="2" t="e">
        <f ca="1">+IF(IFTA_Quarterly!$I28&gt;0,ROUND(IFTA_Quarterly!$I28*Int_Exchange_2!AZ$5/100*AZ$3,2),0)</f>
        <v>#VALUE!</v>
      </c>
      <c r="BA11" s="2" t="e">
        <f ca="1">+IF(IFTA_Quarterly!$I28&gt;0,ROUND(IFTA_Quarterly!$I28*Int_Exchange_2!BA$5/100*BA$3,2),0)</f>
        <v>#VALUE!</v>
      </c>
      <c r="BB11" s="2" t="e">
        <f ca="1">+IF(IFTA_Quarterly!$I28&gt;0,ROUND(IFTA_Quarterly!$I28*Int_Exchange_2!BB$5/100*BB$3,2),0)</f>
        <v>#VALUE!</v>
      </c>
      <c r="BC11" s="2" t="e">
        <f ca="1">+IF(IFTA_Quarterly!$I28&gt;0,ROUND(IFTA_Quarterly!$I28*Int_Exchange_2!BC$5/100*BC$3,2),0)</f>
        <v>#VALUE!</v>
      </c>
      <c r="BD11" s="2" t="e">
        <f ca="1">+IF(IFTA_Quarterly!$I28&gt;0,ROUND(IFTA_Quarterly!$I28*Int_Exchange_2!BD$5/100*BD$3,2),0)</f>
        <v>#VALUE!</v>
      </c>
      <c r="BE11" s="2" t="e">
        <f ca="1">+IF(IFTA_Quarterly!$I28&gt;0,ROUND(IFTA_Quarterly!$I28*Int_Exchange_2!BE$5/100*BE$3,2),0)</f>
        <v>#VALUE!</v>
      </c>
      <c r="BF11" s="2" t="e">
        <f ca="1">+IF(IFTA_Quarterly!$I28&gt;0,ROUND(IFTA_Quarterly!$I28*Int_Exchange_2!BF$5/100*BF$3,2),0)</f>
        <v>#VALUE!</v>
      </c>
      <c r="BG11" s="2" t="e">
        <f ca="1">+IF(IFTA_Quarterly!$I28&gt;0,ROUND(IFTA_Quarterly!$I28*Int_Exchange_2!BG$5/100*BG$3,2),0)</f>
        <v>#VALUE!</v>
      </c>
      <c r="BH11" s="2" t="e">
        <f ca="1">+IF(IFTA_Quarterly!$I28&gt;0,ROUND(IFTA_Quarterly!$I28*Int_Exchange_2!BH$5/100*BH$3,2),0)</f>
        <v>#VALUE!</v>
      </c>
      <c r="BI11" s="2" t="e">
        <f ca="1">+IF(IFTA_Quarterly!$I28&gt;0,ROUND(IFTA_Quarterly!$I28*Int_Exchange_2!BI$5/100*BI$3,2),0)</f>
        <v>#VALUE!</v>
      </c>
      <c r="BJ11" s="2" t="e">
        <f ca="1">+IF(IFTA_Quarterly!$I28&gt;0,ROUND(IFTA_Quarterly!$I28*Int_Exchange_2!BJ$5/100*BJ$3,2),0)</f>
        <v>#VALUE!</v>
      </c>
      <c r="BK11" s="2" t="e">
        <f ca="1">+IF(IFTA_Quarterly!$I28&gt;0,ROUND(IFTA_Quarterly!$I28*Int_Exchange_2!BK$5/100*BK$3,2),0)</f>
        <v>#VALUE!</v>
      </c>
      <c r="BL11" s="2" t="e">
        <f ca="1">+IF(IFTA_Quarterly!$I28&gt;0,ROUND(IFTA_Quarterly!$I28*Int_Exchange_2!BL$5/100*BL$3,2),0)</f>
        <v>#VALUE!</v>
      </c>
      <c r="BM11" s="2" t="e">
        <f ca="1">+IF(IFTA_Quarterly!$I28&gt;0,ROUND(IFTA_Quarterly!$I28*Int_Exchange_2!BM$5/100*BM$3,2),0)</f>
        <v>#VALUE!</v>
      </c>
      <c r="BN11" s="2" t="e">
        <f ca="1">+IF(IFTA_Quarterly!$I28&gt;0,ROUND(IFTA_Quarterly!$I28*Int_Exchange_2!BN$5/100*BN$3,2),0)</f>
        <v>#VALUE!</v>
      </c>
      <c r="BO11" s="2" t="e">
        <f ca="1">+IF(IFTA_Quarterly!$I28&gt;0,ROUND(IFTA_Quarterly!$I28*Int_Exchange_2!BO$5/100*BO$3,2),0)</f>
        <v>#VALUE!</v>
      </c>
      <c r="BP11" s="2" t="e">
        <f ca="1">+IF(IFTA_Quarterly!$I28&gt;0,ROUND(IFTA_Quarterly!$I28*Int_Exchange_2!BP$5/100*BP$3,2),0)</f>
        <v>#VALUE!</v>
      </c>
      <c r="BQ11" s="2" t="e">
        <f ca="1">+IF(IFTA_Quarterly!$I28&gt;0,ROUND(IFTA_Quarterly!$I28*Int_Exchange_2!BQ$5/100*BQ$3,2),0)</f>
        <v>#VALUE!</v>
      </c>
      <c r="BR11" s="2" t="e">
        <f ca="1">+IF(IFTA_Quarterly!$I28&gt;0,ROUND(IFTA_Quarterly!$I28*Int_Exchange_2!BR$5/100*BR$3,2),0)</f>
        <v>#VALUE!</v>
      </c>
      <c r="BS11" s="2" t="e">
        <f ca="1">+IF(IFTA_Quarterly!$I28&gt;0,ROUND(IFTA_Quarterly!$I28*Int_Exchange_2!BS$5/100*BS$3,2),0)</f>
        <v>#VALUE!</v>
      </c>
      <c r="BT11" s="2" t="e">
        <f ca="1">+IF(IFTA_Quarterly!$I28&gt;0,ROUND(IFTA_Quarterly!$I28*Int_Exchange_2!BT$5/100*BT$3,2),0)</f>
        <v>#VALUE!</v>
      </c>
      <c r="BU11" s="2" t="e">
        <f ca="1">+IF(IFTA_Quarterly!$I28&gt;0,ROUND(IFTA_Quarterly!$I28*Int_Exchange_2!BU$5/100*BU$3,2),0)</f>
        <v>#VALUE!</v>
      </c>
      <c r="BV11" s="2" t="e">
        <f ca="1">+IF(IFTA_Quarterly!$I28&gt;0,ROUND(IFTA_Quarterly!$I28*Int_Exchange_2!BV$5/100*BV$3,2),0)</f>
        <v>#VALUE!</v>
      </c>
      <c r="BW11" s="2" t="e">
        <f ca="1">+IF(IFTA_Quarterly!$I28&gt;0,ROUND(IFTA_Quarterly!$I28*Int_Exchange_2!BW$5/100*BW$3,2),0)</f>
        <v>#VALUE!</v>
      </c>
      <c r="BX11" s="2" t="e">
        <f ca="1">+IF(IFTA_Quarterly!$I28&gt;0,ROUND(IFTA_Quarterly!$I28*Int_Exchange_2!BX$5/100*BX$3,2),0)</f>
        <v>#VALUE!</v>
      </c>
      <c r="BY11" s="2" t="e">
        <f ca="1">+IF(IFTA_Quarterly!$I28&gt;0,ROUND(IFTA_Quarterly!$I28*Int_Exchange_2!BY$5/100*BY$3,2),0)</f>
        <v>#VALUE!</v>
      </c>
      <c r="BZ11" s="2" t="e">
        <f ca="1">+IF(IFTA_Quarterly!$I28&gt;0,ROUND(IFTA_Quarterly!$I28*Int_Exchange_2!BZ$5/100*BZ$3,2),0)</f>
        <v>#VALUE!</v>
      </c>
      <c r="CA11" s="2" t="e">
        <f ca="1">+IF(IFTA_Quarterly!$I28&gt;0,ROUND(IFTA_Quarterly!$I28*Int_Exchange_2!CA$5/100*CA$3,2),0)</f>
        <v>#VALUE!</v>
      </c>
      <c r="CB11" s="2" t="e">
        <f ca="1">+IF(IFTA_Quarterly!$I28&gt;0,ROUND(IFTA_Quarterly!$I28*Int_Exchange_2!CB$5/100*CB$3,2),0)</f>
        <v>#VALUE!</v>
      </c>
      <c r="CC11" s="2" t="e">
        <f ca="1">+IF(IFTA_Quarterly!$I28&gt;0,ROUND(IFTA_Quarterly!$I28*Int_Exchange_2!CC$5/100*CC$3,2),0)</f>
        <v>#VALUE!</v>
      </c>
      <c r="CD11" s="2" t="e">
        <f ca="1">+IF(IFTA_Quarterly!$I28&gt;0,ROUND(IFTA_Quarterly!$I28*Int_Exchange_2!CD$5/100*CD$3,2),0)</f>
        <v>#VALUE!</v>
      </c>
      <c r="CE11" s="2" t="e">
        <f ca="1">+IF(IFTA_Quarterly!$I28&gt;0,ROUND(IFTA_Quarterly!$I28*Int_Exchange_2!CE$5/100*CE$3,2),0)</f>
        <v>#VALUE!</v>
      </c>
      <c r="CF11" s="2" t="e">
        <f ca="1">+IF(IFTA_Quarterly!$I28&gt;0,ROUND(IFTA_Quarterly!$I28*Int_Exchange_2!CF$5/100*CF$3,2),0)</f>
        <v>#VALUE!</v>
      </c>
      <c r="CG11" s="2" t="e">
        <f ca="1">+IF(IFTA_Quarterly!$I28&gt;0,ROUND(IFTA_Quarterly!$I28*Int_Exchange_2!CG$5/100*CG$3,2),0)</f>
        <v>#VALUE!</v>
      </c>
      <c r="CH11" s="2" t="e">
        <f ca="1">+IF(IFTA_Quarterly!$I28&gt;0,ROUND(IFTA_Quarterly!$I28*Int_Exchange_2!CH$5/100*CH$3,2),0)</f>
        <v>#VALUE!</v>
      </c>
      <c r="CI11" s="2" t="e">
        <f ca="1">+IF(IFTA_Quarterly!$I28&gt;0,ROUND(IFTA_Quarterly!$I28*Int_Exchange_2!CI$5/100*CI$3,2),0)</f>
        <v>#VALUE!</v>
      </c>
      <c r="CJ11" s="2" t="e">
        <f ca="1">+IF(IFTA_Quarterly!$I28&gt;0,ROUND(IFTA_Quarterly!$I28*Int_Exchange_2!CJ$5/100*CJ$3,2),0)</f>
        <v>#VALUE!</v>
      </c>
      <c r="CK11" s="2" t="e">
        <f ca="1">+IF(IFTA_Quarterly!$I28&gt;0,ROUND(IFTA_Quarterly!$I28*Int_Exchange_2!CK$5/100*CK$3,2),0)</f>
        <v>#VALUE!</v>
      </c>
      <c r="CL11" s="2" t="e">
        <f ca="1">+IF(IFTA_Quarterly!$I28&gt;0,ROUND(IFTA_Quarterly!$I28*Int_Exchange_2!CL$5/100*CL$3,2),0)</f>
        <v>#VALUE!</v>
      </c>
      <c r="CM11" s="2" t="e">
        <f ca="1">+IF(IFTA_Quarterly!$I28&gt;0,ROUND(IFTA_Quarterly!$I28*Int_Exchange_2!CM$5/100*CM$3,2),0)</f>
        <v>#VALUE!</v>
      </c>
      <c r="CN11" s="2" t="e">
        <f ca="1">+IF(IFTA_Quarterly!$I28&gt;0,ROUND(IFTA_Quarterly!$I28*Int_Exchange_2!CN$5/100*CN$3,2),0)</f>
        <v>#VALUE!</v>
      </c>
      <c r="CO11" s="2" t="e">
        <f ca="1">+IF(IFTA_Quarterly!$I28&gt;0,ROUND(IFTA_Quarterly!$I28*Int_Exchange_2!CO$5/100*CO$3,2),0)</f>
        <v>#VALUE!</v>
      </c>
      <c r="CP11" s="2" t="e">
        <f ca="1">+IF(IFTA_Quarterly!$I28&gt;0,ROUND(IFTA_Quarterly!$I28*Int_Exchange_2!CP$5/100*CP$3,2),0)</f>
        <v>#VALUE!</v>
      </c>
      <c r="CQ11" s="2" t="e">
        <f ca="1">+IF(IFTA_Quarterly!$I28&gt;0,ROUND(IFTA_Quarterly!$I28*Int_Exchange_2!CQ$5/100*CQ$3,2),0)</f>
        <v>#VALUE!</v>
      </c>
      <c r="CR11" s="2" t="e">
        <f ca="1">+IF(IFTA_Quarterly!$I28&gt;0,ROUND(IFTA_Quarterly!$I28*Int_Exchange_2!CR$5/100*CR$3,2),0)</f>
        <v>#VALUE!</v>
      </c>
      <c r="CS11" s="2" t="e">
        <f ca="1">+IF(IFTA_Quarterly!$I28&gt;0,ROUND(IFTA_Quarterly!$I28*Int_Exchange_2!CS$5/100*CS$3,2),0)</f>
        <v>#VALUE!</v>
      </c>
      <c r="CT11" s="2" t="e">
        <f ca="1">+IF(IFTA_Quarterly!$I28&gt;0,ROUND(IFTA_Quarterly!$I28*Int_Exchange_2!CT$5/100*CT$3,2),0)</f>
        <v>#VALUE!</v>
      </c>
      <c r="CU11" s="2" t="e">
        <f ca="1">+IF(IFTA_Quarterly!$I28&gt;0,ROUND(IFTA_Quarterly!$I28*Int_Exchange_2!CU$5/100*CU$3,2),0)</f>
        <v>#VALUE!</v>
      </c>
      <c r="CV11" s="2" t="e">
        <f ca="1">+IF(IFTA_Quarterly!$I28&gt;0,ROUND(IFTA_Quarterly!$I28*Int_Exchange_2!CV$5/100*CV$3,2),0)</f>
        <v>#VALUE!</v>
      </c>
      <c r="CW11" s="2" t="e">
        <f ca="1">+IF(IFTA_Quarterly!$I28&gt;0,ROUND(IFTA_Quarterly!$I28*Int_Exchange_2!CW$5/100*CW$3,2),0)</f>
        <v>#VALUE!</v>
      </c>
      <c r="CX11" s="2" t="e">
        <f ca="1">+IF(IFTA_Quarterly!$I28&gt;0,ROUND(IFTA_Quarterly!$I28*Int_Exchange_2!CX$5/100*CX$3,2),0)</f>
        <v>#VALUE!</v>
      </c>
      <c r="CY11" s="2" t="e">
        <f ca="1">+IF(IFTA_Quarterly!$I28&gt;0,ROUND(IFTA_Quarterly!$I28*Int_Exchange_2!CY$5/100*CY$3,2),0)</f>
        <v>#VALUE!</v>
      </c>
      <c r="CZ11" s="2" t="e">
        <f ca="1">+IF(IFTA_Quarterly!$I28&gt;0,ROUND(IFTA_Quarterly!$I28*Int_Exchange_2!CZ$5/100*CZ$3,2),0)</f>
        <v>#VALUE!</v>
      </c>
      <c r="DA11" s="2" t="e">
        <f ca="1">+IF(IFTA_Quarterly!$I28&gt;0,ROUND(IFTA_Quarterly!$I28*Int_Exchange_2!DA$5/100*DA$3,2),0)</f>
        <v>#VALUE!</v>
      </c>
      <c r="DB11" s="2" t="e">
        <f ca="1">+IF(IFTA_Quarterly!$I28&gt;0,ROUND(IFTA_Quarterly!$I28*Int_Exchange_2!DB$5/100*DB$3,2),0)</f>
        <v>#VALUE!</v>
      </c>
      <c r="DC11" s="2" t="e">
        <f ca="1">+IF(IFTA_Quarterly!$I28&gt;0,ROUND(IFTA_Quarterly!$I28*Int_Exchange_2!DC$5/100*DC$3,2),0)</f>
        <v>#VALUE!</v>
      </c>
      <c r="DD11" s="2" t="e">
        <f ca="1">+IF(IFTA_Quarterly!$I28&gt;0,ROUND(IFTA_Quarterly!$I28*Int_Exchange_2!DD$5/100*DD$3,2),0)</f>
        <v>#VALUE!</v>
      </c>
      <c r="DE11" s="2" t="e">
        <f ca="1">+IF(IFTA_Quarterly!$I28&gt;0,ROUND(IFTA_Quarterly!$I28*Int_Exchange_2!DE$5/100*DE$3,2),0)</f>
        <v>#VALUE!</v>
      </c>
      <c r="DF11" s="2" t="e">
        <f ca="1">+IF(IFTA_Quarterly!$I28&gt;0,ROUND(IFTA_Quarterly!$I28*Int_Exchange_2!DF$5/100*DF$3,2),0)</f>
        <v>#VALUE!</v>
      </c>
      <c r="DG11" s="2" t="e">
        <f ca="1">+IF(IFTA_Quarterly!$I28&gt;0,ROUND(IFTA_Quarterly!$I28*Int_Exchange_2!DG$5/100*DG$3,2),0)</f>
        <v>#VALUE!</v>
      </c>
      <c r="DH11" s="2" t="e">
        <f ca="1">+IF(IFTA_Quarterly!$I28&gt;0,ROUND(IFTA_Quarterly!$I28*Int_Exchange_2!DH$5/100*DH$3,2),0)</f>
        <v>#VALUE!</v>
      </c>
      <c r="DI11" s="2" t="e">
        <f ca="1">+IF(IFTA_Quarterly!$I28&gt;0,ROUND(IFTA_Quarterly!$I28*Int_Exchange_2!DI$5/100*DI$3,2),0)</f>
        <v>#VALUE!</v>
      </c>
      <c r="DJ11" s="2" t="e">
        <f ca="1">+IF(IFTA_Quarterly!$I28&gt;0,ROUND(IFTA_Quarterly!$I28*Int_Exchange_2!DJ$5/100*DJ$3,2),0)</f>
        <v>#VALUE!</v>
      </c>
      <c r="DK11" s="2" t="e">
        <f ca="1">+IF(IFTA_Quarterly!$I28&gt;0,ROUND(IFTA_Quarterly!$I28*Int_Exchange_2!DK$5/100*DK$3,2),0)</f>
        <v>#VALUE!</v>
      </c>
      <c r="DL11" s="2" t="e">
        <f ca="1">+IF(IFTA_Quarterly!$I28&gt;0,ROUND(IFTA_Quarterly!$I28*Int_Exchange_2!DL$5/100*DL$3,2),0)</f>
        <v>#VALUE!</v>
      </c>
      <c r="DM11" s="2" t="e">
        <f ca="1">+IF(IFTA_Quarterly!$I28&gt;0,ROUND(IFTA_Quarterly!$I28*Int_Exchange_2!DM$5/100*DM$3,2),0)</f>
        <v>#VALUE!</v>
      </c>
      <c r="DN11" s="2" t="e">
        <f ca="1">+IF(IFTA_Quarterly!$I28&gt;0,ROUND(IFTA_Quarterly!$I28*Int_Exchange_2!DN$5/100*DN$3,2),0)</f>
        <v>#VALUE!</v>
      </c>
      <c r="DO11" s="2" t="e">
        <f ca="1">+IF(IFTA_Quarterly!$I28&gt;0,ROUND(IFTA_Quarterly!$I28*Int_Exchange_2!DO$5/100*DO$3,2),0)</f>
        <v>#VALUE!</v>
      </c>
      <c r="DP11" s="2" t="e">
        <f ca="1">+IF(IFTA_Quarterly!$I28&gt;0,ROUND(IFTA_Quarterly!$I28*Int_Exchange_2!DP$5/100*DP$3,2),0)</f>
        <v>#VALUE!</v>
      </c>
      <c r="DQ11" s="2" t="e">
        <f ca="1">+IF(IFTA_Quarterly!$I28&gt;0,ROUND(IFTA_Quarterly!$I28*Int_Exchange_2!DQ$5/100*DQ$3,2),0)</f>
        <v>#VALUE!</v>
      </c>
      <c r="DR11" s="2" t="e">
        <f ca="1">+IF(IFTA_Quarterly!$I28&gt;0,ROUND(IFTA_Quarterly!$I28*Int_Exchange_2!DR$5/100*DR$3,2),0)</f>
        <v>#VALUE!</v>
      </c>
      <c r="DS11" s="2" t="e">
        <f ca="1">+IF(IFTA_Quarterly!$I28&gt;0,ROUND(IFTA_Quarterly!$I28*Int_Exchange_2!DS$5/100*DS$3,2),0)</f>
        <v>#VALUE!</v>
      </c>
      <c r="DT11" s="2" t="e">
        <f ca="1">+IF(IFTA_Quarterly!$I28&gt;0,ROUND(IFTA_Quarterly!$I28*Int_Exchange_2!DT$5/100*DT$3,2),0)</f>
        <v>#VALUE!</v>
      </c>
      <c r="DU11" s="2" t="e">
        <f ca="1">+IF(IFTA_Quarterly!$I28&gt;0,ROUND(IFTA_Quarterly!$I28*Int_Exchange_2!DU$5/100*DU$3,2),0)</f>
        <v>#VALUE!</v>
      </c>
      <c r="DV11" s="2" t="e">
        <f ca="1">+IF(IFTA_Quarterly!$I28&gt;0,ROUND(IFTA_Quarterly!$I28*Int_Exchange_2!DV$5/100*DV$3,2),0)</f>
        <v>#VALUE!</v>
      </c>
      <c r="DW11" s="2" t="e">
        <f ca="1">+IF(IFTA_Quarterly!$I28&gt;0,ROUND(IFTA_Quarterly!$I28*Int_Exchange_2!DW$5/100*DW$3,2),0)</f>
        <v>#VALUE!</v>
      </c>
      <c r="DX11" s="2" t="e">
        <f ca="1">+IF(IFTA_Quarterly!$I28&gt;0,ROUND(IFTA_Quarterly!$I28*Int_Exchange_2!DX$5/100*DX$3,2),0)</f>
        <v>#VALUE!</v>
      </c>
      <c r="DY11" s="2" t="e">
        <f ca="1">+IF(IFTA_Quarterly!$I28&gt;0,ROUND(IFTA_Quarterly!$I28*Int_Exchange_2!DY$5/100*DY$3,2),0)</f>
        <v>#VALUE!</v>
      </c>
      <c r="DZ11" s="2" t="e">
        <f ca="1">+IF(IFTA_Quarterly!$I28&gt;0,ROUND(IFTA_Quarterly!$I28*Int_Exchange_2!DZ$5/100*DZ$3,2),0)</f>
        <v>#VALUE!</v>
      </c>
      <c r="EA11" s="2" t="e">
        <f ca="1">+IF(IFTA_Quarterly!$I28&gt;0,ROUND(IFTA_Quarterly!$I28*Int_Exchange_2!EA$5/100*EA$3,2),0)</f>
        <v>#VALUE!</v>
      </c>
      <c r="EB11" s="2" t="e">
        <f ca="1">+IF(IFTA_Quarterly!$I28&gt;0,ROUND(IFTA_Quarterly!$I28*Int_Exchange_2!EB$5/100*EB$3,2),0)</f>
        <v>#VALUE!</v>
      </c>
      <c r="EC11" s="2" t="e">
        <f ca="1">+IF(IFTA_Quarterly!$I28&gt;0,ROUND(IFTA_Quarterly!$I28*Int_Exchange_2!EC$5/100*EC$3,2),0)</f>
        <v>#VALUE!</v>
      </c>
      <c r="ED11" s="2" t="e">
        <f ca="1">+IF(IFTA_Quarterly!$I28&gt;0,ROUND(IFTA_Quarterly!$I28*Int_Exchange_2!ED$5/100*ED$3,2),0)</f>
        <v>#VALUE!</v>
      </c>
      <c r="EE11" s="2" t="e">
        <f ca="1">+IF(IFTA_Quarterly!$I28&gt;0,ROUND(IFTA_Quarterly!$I28*Int_Exchange_2!EE$5/100*EE$3,2),0)</f>
        <v>#VALUE!</v>
      </c>
    </row>
    <row r="12" spans="1:135" x14ac:dyDescent="0.25">
      <c r="A12" s="2" t="s">
        <v>18</v>
      </c>
      <c r="B12" s="2" t="str">
        <f t="shared" ca="1" si="97"/>
        <v/>
      </c>
      <c r="C12" s="2" t="e">
        <f ca="1">+IF(IFTA_Quarterly!$I29&gt;0,ROUND(IFTA_Quarterly!$I29*Int_Exchange_2!C$5/100*C$3,2),0)</f>
        <v>#VALUE!</v>
      </c>
      <c r="D12" s="2" t="e">
        <f ca="1">+IF(IFTA_Quarterly!$I29&gt;0,ROUND(IFTA_Quarterly!$I29*Int_Exchange_2!D$5/100*D$3,2),0)</f>
        <v>#VALUE!</v>
      </c>
      <c r="E12" s="2" t="e">
        <f ca="1">+IF(IFTA_Quarterly!$I29&gt;0,ROUND(IFTA_Quarterly!$I29*Int_Exchange_2!E$5/100*E$3,2),0)</f>
        <v>#VALUE!</v>
      </c>
      <c r="F12" s="2" t="e">
        <f ca="1">+IF(IFTA_Quarterly!$I29&gt;0,ROUND(IFTA_Quarterly!$I29*Int_Exchange_2!F$5/100*F$3,2),0)</f>
        <v>#VALUE!</v>
      </c>
      <c r="G12" s="2" t="e">
        <f ca="1">+IF(IFTA_Quarterly!$I29&gt;0,ROUND(IFTA_Quarterly!$I29*Int_Exchange_2!G$5/100*G$3,2),0)</f>
        <v>#VALUE!</v>
      </c>
      <c r="H12" s="2" t="e">
        <f ca="1">+IF(IFTA_Quarterly!$I29&gt;0,ROUND(IFTA_Quarterly!$I29*Int_Exchange_2!H$5/100*H$3,2),0)</f>
        <v>#VALUE!</v>
      </c>
      <c r="I12" s="2" t="e">
        <f ca="1">+IF(IFTA_Quarterly!$I29&gt;0,ROUND(IFTA_Quarterly!$I29*Int_Exchange_2!I$5/100*I$3,2),0)</f>
        <v>#VALUE!</v>
      </c>
      <c r="J12" s="2" t="e">
        <f ca="1">+IF(IFTA_Quarterly!$I29&gt;0,ROUND(IFTA_Quarterly!$I29*Int_Exchange_2!J$5/100*J$3,2),0)</f>
        <v>#VALUE!</v>
      </c>
      <c r="K12" s="2" t="e">
        <f ca="1">+IF(IFTA_Quarterly!$I29&gt;0,ROUND(IFTA_Quarterly!$I29*Int_Exchange_2!K$5/100*K$3,2),0)</f>
        <v>#VALUE!</v>
      </c>
      <c r="L12" s="2" t="e">
        <f ca="1">+IF(IFTA_Quarterly!$I29&gt;0,ROUND(IFTA_Quarterly!$I29*Int_Exchange_2!L$5/100*L$3,2),0)</f>
        <v>#VALUE!</v>
      </c>
      <c r="M12" s="2" t="e">
        <f ca="1">+IF(IFTA_Quarterly!$I29&gt;0,ROUND(IFTA_Quarterly!$I29*Int_Exchange_2!M$5/100*M$3,2),0)</f>
        <v>#VALUE!</v>
      </c>
      <c r="N12" s="2" t="e">
        <f ca="1">+IF(IFTA_Quarterly!$I29&gt;0,ROUND(IFTA_Quarterly!$I29*Int_Exchange_2!N$5/100*N$3,2),0)</f>
        <v>#VALUE!</v>
      </c>
      <c r="O12" s="2" t="e">
        <f ca="1">+IF(IFTA_Quarterly!$I29&gt;0,ROUND(IFTA_Quarterly!$I29*Int_Exchange_2!O$5/100*O$3,2),0)</f>
        <v>#VALUE!</v>
      </c>
      <c r="P12" s="2" t="e">
        <f ca="1">+IF(IFTA_Quarterly!$I29&gt;0,ROUND(IFTA_Quarterly!$I29*Int_Exchange_2!P$5/100*P$3,2),0)</f>
        <v>#VALUE!</v>
      </c>
      <c r="Q12" s="2" t="e">
        <f ca="1">+IF(IFTA_Quarterly!$I29&gt;0,ROUND(IFTA_Quarterly!$I29*Int_Exchange_2!Q$5/100*Q$3,2),0)</f>
        <v>#VALUE!</v>
      </c>
      <c r="R12" s="2" t="e">
        <f ca="1">+IF(IFTA_Quarterly!$I29&gt;0,ROUND(IFTA_Quarterly!$I29*Int_Exchange_2!R$5/100*R$3,2),0)</f>
        <v>#VALUE!</v>
      </c>
      <c r="S12" s="2" t="e">
        <f ca="1">+IF(IFTA_Quarterly!$I29&gt;0,ROUND(IFTA_Quarterly!$I29*Int_Exchange_2!S$5/100*S$3,2),0)</f>
        <v>#VALUE!</v>
      </c>
      <c r="T12" s="2" t="e">
        <f ca="1">+IF(IFTA_Quarterly!$I29&gt;0,ROUND(IFTA_Quarterly!$I29*Int_Exchange_2!T$5/100*T$3,2),0)</f>
        <v>#VALUE!</v>
      </c>
      <c r="U12" s="2" t="e">
        <f ca="1">+IF(IFTA_Quarterly!$I29&gt;0,ROUND(IFTA_Quarterly!$I29*Int_Exchange_2!U$5/100*U$3,2),0)</f>
        <v>#VALUE!</v>
      </c>
      <c r="V12" s="2" t="e">
        <f ca="1">+IF(IFTA_Quarterly!$I29&gt;0,ROUND(IFTA_Quarterly!$I29*Int_Exchange_2!V$5/100*V$3,2),0)</f>
        <v>#VALUE!</v>
      </c>
      <c r="W12" s="2" t="e">
        <f ca="1">+IF(IFTA_Quarterly!$I29&gt;0,ROUND(IFTA_Quarterly!$I29*Int_Exchange_2!W$5/100*W$3,2),0)</f>
        <v>#VALUE!</v>
      </c>
      <c r="X12" s="2" t="e">
        <f ca="1">+IF(IFTA_Quarterly!$I29&gt;0,ROUND(IFTA_Quarterly!$I29*Int_Exchange_2!X$5/100*X$3,2),0)</f>
        <v>#VALUE!</v>
      </c>
      <c r="Y12" s="2" t="e">
        <f ca="1">+IF(IFTA_Quarterly!$I29&gt;0,ROUND(IFTA_Quarterly!$I29*Int_Exchange_2!Y$5/100*Y$3,2),0)</f>
        <v>#VALUE!</v>
      </c>
      <c r="Z12" s="2" t="e">
        <f ca="1">+IF(IFTA_Quarterly!$I29&gt;0,ROUND(IFTA_Quarterly!$I29*Int_Exchange_2!Z$5/100*Z$3,2),0)</f>
        <v>#VALUE!</v>
      </c>
      <c r="AA12" s="2" t="e">
        <f ca="1">+IF(IFTA_Quarterly!$I29&gt;0,ROUND(IFTA_Quarterly!$I29*Int_Exchange_2!AA$5/100*AA$3,2),0)</f>
        <v>#VALUE!</v>
      </c>
      <c r="AB12" s="2" t="e">
        <f ca="1">+IF(IFTA_Quarterly!$I29&gt;0,ROUND(IFTA_Quarterly!$I29*Int_Exchange_2!AB$5/100*AB$3,2),0)</f>
        <v>#VALUE!</v>
      </c>
      <c r="AC12" s="2" t="e">
        <f ca="1">+IF(IFTA_Quarterly!$I29&gt;0,ROUND(IFTA_Quarterly!$I29*Int_Exchange_2!AC$5/100*AC$3,2),0)</f>
        <v>#VALUE!</v>
      </c>
      <c r="AD12" s="2" t="e">
        <f ca="1">+IF(IFTA_Quarterly!$I29&gt;0,ROUND(IFTA_Quarterly!$I29*Int_Exchange_2!AD$5/100*AD$3,2),0)</f>
        <v>#VALUE!</v>
      </c>
      <c r="AE12" s="2" t="e">
        <f ca="1">+IF(IFTA_Quarterly!$I29&gt;0,ROUND(IFTA_Quarterly!$I29*Int_Exchange_2!AE$5/100*AE$3,2),0)</f>
        <v>#VALUE!</v>
      </c>
      <c r="AF12" s="2" t="e">
        <f ca="1">+IF(IFTA_Quarterly!$I29&gt;0,ROUND(IFTA_Quarterly!$I29*Int_Exchange_2!AF$5/100*AF$3,2),0)</f>
        <v>#VALUE!</v>
      </c>
      <c r="AG12" s="2" t="e">
        <f ca="1">+IF(IFTA_Quarterly!$I29&gt;0,ROUND(IFTA_Quarterly!$I29*Int_Exchange_2!AG$5/100*AG$3,2),0)</f>
        <v>#VALUE!</v>
      </c>
      <c r="AH12" s="2" t="e">
        <f ca="1">+IF(IFTA_Quarterly!$I29&gt;0,ROUND(IFTA_Quarterly!$I29*Int_Exchange_2!AH$5/100*AH$3,2),0)</f>
        <v>#VALUE!</v>
      </c>
      <c r="AI12" s="2" t="e">
        <f ca="1">+IF(IFTA_Quarterly!$I29&gt;0,ROUND(IFTA_Quarterly!$I29*Int_Exchange_2!AI$5/100*AI$3,2),0)</f>
        <v>#VALUE!</v>
      </c>
      <c r="AJ12" s="2" t="e">
        <f ca="1">+IF(IFTA_Quarterly!$I29&gt;0,ROUND(IFTA_Quarterly!$I29*Int_Exchange_2!AJ$5/100*AJ$3,2),0)</f>
        <v>#VALUE!</v>
      </c>
      <c r="AK12" s="2" t="e">
        <f ca="1">+IF(IFTA_Quarterly!$I29&gt;0,ROUND(IFTA_Quarterly!$I29*Int_Exchange_2!AK$5/100*AK$3,2),0)</f>
        <v>#VALUE!</v>
      </c>
      <c r="AL12" s="2" t="e">
        <f ca="1">+IF(IFTA_Quarterly!$I29&gt;0,ROUND(IFTA_Quarterly!$I29*Int_Exchange_2!AL$5/100*AL$3,2),0)</f>
        <v>#VALUE!</v>
      </c>
      <c r="AM12" s="2" t="e">
        <f ca="1">+IF(IFTA_Quarterly!$I29&gt;0,ROUND(IFTA_Quarterly!$I29*Int_Exchange_2!AM$5/100*AM$3,2),0)</f>
        <v>#VALUE!</v>
      </c>
      <c r="AN12" s="2" t="e">
        <f ca="1">+IF(IFTA_Quarterly!$I29&gt;0,ROUND(IFTA_Quarterly!$I29*Int_Exchange_2!AN$5/100*AN$3,2),0)</f>
        <v>#VALUE!</v>
      </c>
      <c r="AO12" s="2" t="e">
        <f ca="1">+IF(IFTA_Quarterly!$I29&gt;0,ROUND(IFTA_Quarterly!$I29*Int_Exchange_2!AO$5/100*AO$3,2),0)</f>
        <v>#VALUE!</v>
      </c>
      <c r="AP12" s="2" t="e">
        <f ca="1">+IF(IFTA_Quarterly!$I29&gt;0,ROUND(IFTA_Quarterly!$I29*Int_Exchange_2!AP$5/100*AP$3,2),0)</f>
        <v>#VALUE!</v>
      </c>
      <c r="AQ12" s="2" t="e">
        <f ca="1">+IF(IFTA_Quarterly!$I29&gt;0,ROUND(IFTA_Quarterly!$I29*Int_Exchange_2!AQ$5/100*AQ$3,2),0)</f>
        <v>#VALUE!</v>
      </c>
      <c r="AR12" s="2" t="e">
        <f ca="1">+IF(IFTA_Quarterly!$I29&gt;0,ROUND(IFTA_Quarterly!$I29*Int_Exchange_2!AR$5/100*AR$3,2),0)</f>
        <v>#VALUE!</v>
      </c>
      <c r="AS12" s="2" t="e">
        <f ca="1">+IF(IFTA_Quarterly!$I29&gt;0,ROUND(IFTA_Quarterly!$I29*Int_Exchange_2!AS$5/100*AS$3,2),0)</f>
        <v>#VALUE!</v>
      </c>
      <c r="AT12" s="2" t="e">
        <f ca="1">+IF(IFTA_Quarterly!$I29&gt;0,ROUND(IFTA_Quarterly!$I29*Int_Exchange_2!AT$5/100*AT$3,2),0)</f>
        <v>#VALUE!</v>
      </c>
      <c r="AU12" s="2" t="e">
        <f ca="1">+IF(IFTA_Quarterly!$I29&gt;0,ROUND(IFTA_Quarterly!$I29*Int_Exchange_2!AU$5/100*AU$3,2),0)</f>
        <v>#VALUE!</v>
      </c>
      <c r="AV12" s="2" t="e">
        <f ca="1">+IF(IFTA_Quarterly!$I29&gt;0,ROUND(IFTA_Quarterly!$I29*Int_Exchange_2!AV$5/100*AV$3,2),0)</f>
        <v>#VALUE!</v>
      </c>
      <c r="AW12" s="2" t="e">
        <f ca="1">+IF(IFTA_Quarterly!$I29&gt;0,ROUND(IFTA_Quarterly!$I29*Int_Exchange_2!AW$5/100*AW$3,2),0)</f>
        <v>#VALUE!</v>
      </c>
      <c r="AX12" s="2" t="e">
        <f ca="1">+IF(IFTA_Quarterly!$I29&gt;0,ROUND(IFTA_Quarterly!$I29*Int_Exchange_2!AX$5/100*AX$3,2),0)</f>
        <v>#VALUE!</v>
      </c>
      <c r="AY12" s="2" t="e">
        <f ca="1">+IF(IFTA_Quarterly!$I29&gt;0,ROUND(IFTA_Quarterly!$I29*Int_Exchange_2!AY$5/100*AY$3,2),0)</f>
        <v>#VALUE!</v>
      </c>
      <c r="AZ12" s="2" t="e">
        <f ca="1">+IF(IFTA_Quarterly!$I29&gt;0,ROUND(IFTA_Quarterly!$I29*Int_Exchange_2!AZ$5/100*AZ$3,2),0)</f>
        <v>#VALUE!</v>
      </c>
      <c r="BA12" s="2" t="e">
        <f ca="1">+IF(IFTA_Quarterly!$I29&gt;0,ROUND(IFTA_Quarterly!$I29*Int_Exchange_2!BA$5/100*BA$3,2),0)</f>
        <v>#VALUE!</v>
      </c>
      <c r="BB12" s="2" t="e">
        <f ca="1">+IF(IFTA_Quarterly!$I29&gt;0,ROUND(IFTA_Quarterly!$I29*Int_Exchange_2!BB$5/100*BB$3,2),0)</f>
        <v>#VALUE!</v>
      </c>
      <c r="BC12" s="2" t="e">
        <f ca="1">+IF(IFTA_Quarterly!$I29&gt;0,ROUND(IFTA_Quarterly!$I29*Int_Exchange_2!BC$5/100*BC$3,2),0)</f>
        <v>#VALUE!</v>
      </c>
      <c r="BD12" s="2" t="e">
        <f ca="1">+IF(IFTA_Quarterly!$I29&gt;0,ROUND(IFTA_Quarterly!$I29*Int_Exchange_2!BD$5/100*BD$3,2),0)</f>
        <v>#VALUE!</v>
      </c>
      <c r="BE12" s="2" t="e">
        <f ca="1">+IF(IFTA_Quarterly!$I29&gt;0,ROUND(IFTA_Quarterly!$I29*Int_Exchange_2!BE$5/100*BE$3,2),0)</f>
        <v>#VALUE!</v>
      </c>
      <c r="BF12" s="2" t="e">
        <f ca="1">+IF(IFTA_Quarterly!$I29&gt;0,ROUND(IFTA_Quarterly!$I29*Int_Exchange_2!BF$5/100*BF$3,2),0)</f>
        <v>#VALUE!</v>
      </c>
      <c r="BG12" s="2" t="e">
        <f ca="1">+IF(IFTA_Quarterly!$I29&gt;0,ROUND(IFTA_Quarterly!$I29*Int_Exchange_2!BG$5/100*BG$3,2),0)</f>
        <v>#VALUE!</v>
      </c>
      <c r="BH12" s="2" t="e">
        <f ca="1">+IF(IFTA_Quarterly!$I29&gt;0,ROUND(IFTA_Quarterly!$I29*Int_Exchange_2!BH$5/100*BH$3,2),0)</f>
        <v>#VALUE!</v>
      </c>
      <c r="BI12" s="2" t="e">
        <f ca="1">+IF(IFTA_Quarterly!$I29&gt;0,ROUND(IFTA_Quarterly!$I29*Int_Exchange_2!BI$5/100*BI$3,2),0)</f>
        <v>#VALUE!</v>
      </c>
      <c r="BJ12" s="2" t="e">
        <f ca="1">+IF(IFTA_Quarterly!$I29&gt;0,ROUND(IFTA_Quarterly!$I29*Int_Exchange_2!BJ$5/100*BJ$3,2),0)</f>
        <v>#VALUE!</v>
      </c>
      <c r="BK12" s="2" t="e">
        <f ca="1">+IF(IFTA_Quarterly!$I29&gt;0,ROUND(IFTA_Quarterly!$I29*Int_Exchange_2!BK$5/100*BK$3,2),0)</f>
        <v>#VALUE!</v>
      </c>
      <c r="BL12" s="2" t="e">
        <f ca="1">+IF(IFTA_Quarterly!$I29&gt;0,ROUND(IFTA_Quarterly!$I29*Int_Exchange_2!BL$5/100*BL$3,2),0)</f>
        <v>#VALUE!</v>
      </c>
      <c r="BM12" s="2" t="e">
        <f ca="1">+IF(IFTA_Quarterly!$I29&gt;0,ROUND(IFTA_Quarterly!$I29*Int_Exchange_2!BM$5/100*BM$3,2),0)</f>
        <v>#VALUE!</v>
      </c>
      <c r="BN12" s="2" t="e">
        <f ca="1">+IF(IFTA_Quarterly!$I29&gt;0,ROUND(IFTA_Quarterly!$I29*Int_Exchange_2!BN$5/100*BN$3,2),0)</f>
        <v>#VALUE!</v>
      </c>
      <c r="BO12" s="2" t="e">
        <f ca="1">+IF(IFTA_Quarterly!$I29&gt;0,ROUND(IFTA_Quarterly!$I29*Int_Exchange_2!BO$5/100*BO$3,2),0)</f>
        <v>#VALUE!</v>
      </c>
      <c r="BP12" s="2" t="e">
        <f ca="1">+IF(IFTA_Quarterly!$I29&gt;0,ROUND(IFTA_Quarterly!$I29*Int_Exchange_2!BP$5/100*BP$3,2),0)</f>
        <v>#VALUE!</v>
      </c>
      <c r="BQ12" s="2" t="e">
        <f ca="1">+IF(IFTA_Quarterly!$I29&gt;0,ROUND(IFTA_Quarterly!$I29*Int_Exchange_2!BQ$5/100*BQ$3,2),0)</f>
        <v>#VALUE!</v>
      </c>
      <c r="BR12" s="2" t="e">
        <f ca="1">+IF(IFTA_Quarterly!$I29&gt;0,ROUND(IFTA_Quarterly!$I29*Int_Exchange_2!BR$5/100*BR$3,2),0)</f>
        <v>#VALUE!</v>
      </c>
      <c r="BS12" s="2" t="e">
        <f ca="1">+IF(IFTA_Quarterly!$I29&gt;0,ROUND(IFTA_Quarterly!$I29*Int_Exchange_2!BS$5/100*BS$3,2),0)</f>
        <v>#VALUE!</v>
      </c>
      <c r="BT12" s="2" t="e">
        <f ca="1">+IF(IFTA_Quarterly!$I29&gt;0,ROUND(IFTA_Quarterly!$I29*Int_Exchange_2!BT$5/100*BT$3,2),0)</f>
        <v>#VALUE!</v>
      </c>
      <c r="BU12" s="2" t="e">
        <f ca="1">+IF(IFTA_Quarterly!$I29&gt;0,ROUND(IFTA_Quarterly!$I29*Int_Exchange_2!BU$5/100*BU$3,2),0)</f>
        <v>#VALUE!</v>
      </c>
      <c r="BV12" s="2" t="e">
        <f ca="1">+IF(IFTA_Quarterly!$I29&gt;0,ROUND(IFTA_Quarterly!$I29*Int_Exchange_2!BV$5/100*BV$3,2),0)</f>
        <v>#VALUE!</v>
      </c>
      <c r="BW12" s="2" t="e">
        <f ca="1">+IF(IFTA_Quarterly!$I29&gt;0,ROUND(IFTA_Quarterly!$I29*Int_Exchange_2!BW$5/100*BW$3,2),0)</f>
        <v>#VALUE!</v>
      </c>
      <c r="BX12" s="2" t="e">
        <f ca="1">+IF(IFTA_Quarterly!$I29&gt;0,ROUND(IFTA_Quarterly!$I29*Int_Exchange_2!BX$5/100*BX$3,2),0)</f>
        <v>#VALUE!</v>
      </c>
      <c r="BY12" s="2" t="e">
        <f ca="1">+IF(IFTA_Quarterly!$I29&gt;0,ROUND(IFTA_Quarterly!$I29*Int_Exchange_2!BY$5/100*BY$3,2),0)</f>
        <v>#VALUE!</v>
      </c>
      <c r="BZ12" s="2" t="e">
        <f ca="1">+IF(IFTA_Quarterly!$I29&gt;0,ROUND(IFTA_Quarterly!$I29*Int_Exchange_2!BZ$5/100*BZ$3,2),0)</f>
        <v>#VALUE!</v>
      </c>
      <c r="CA12" s="2" t="e">
        <f ca="1">+IF(IFTA_Quarterly!$I29&gt;0,ROUND(IFTA_Quarterly!$I29*Int_Exchange_2!CA$5/100*CA$3,2),0)</f>
        <v>#VALUE!</v>
      </c>
      <c r="CB12" s="2" t="e">
        <f ca="1">+IF(IFTA_Quarterly!$I29&gt;0,ROUND(IFTA_Quarterly!$I29*Int_Exchange_2!CB$5/100*CB$3,2),0)</f>
        <v>#VALUE!</v>
      </c>
      <c r="CC12" s="2" t="e">
        <f ca="1">+IF(IFTA_Quarterly!$I29&gt;0,ROUND(IFTA_Quarterly!$I29*Int_Exchange_2!CC$5/100*CC$3,2),0)</f>
        <v>#VALUE!</v>
      </c>
      <c r="CD12" s="2" t="e">
        <f ca="1">+IF(IFTA_Quarterly!$I29&gt;0,ROUND(IFTA_Quarterly!$I29*Int_Exchange_2!CD$5/100*CD$3,2),0)</f>
        <v>#VALUE!</v>
      </c>
      <c r="CE12" s="2" t="e">
        <f ca="1">+IF(IFTA_Quarterly!$I29&gt;0,ROUND(IFTA_Quarterly!$I29*Int_Exchange_2!CE$5/100*CE$3,2),0)</f>
        <v>#VALUE!</v>
      </c>
      <c r="CF12" s="2" t="e">
        <f ca="1">+IF(IFTA_Quarterly!$I29&gt;0,ROUND(IFTA_Quarterly!$I29*Int_Exchange_2!CF$5/100*CF$3,2),0)</f>
        <v>#VALUE!</v>
      </c>
      <c r="CG12" s="2" t="e">
        <f ca="1">+IF(IFTA_Quarterly!$I29&gt;0,ROUND(IFTA_Quarterly!$I29*Int_Exchange_2!CG$5/100*CG$3,2),0)</f>
        <v>#VALUE!</v>
      </c>
      <c r="CH12" s="2" t="e">
        <f ca="1">+IF(IFTA_Quarterly!$I29&gt;0,ROUND(IFTA_Quarterly!$I29*Int_Exchange_2!CH$5/100*CH$3,2),0)</f>
        <v>#VALUE!</v>
      </c>
      <c r="CI12" s="2" t="e">
        <f ca="1">+IF(IFTA_Quarterly!$I29&gt;0,ROUND(IFTA_Quarterly!$I29*Int_Exchange_2!CI$5/100*CI$3,2),0)</f>
        <v>#VALUE!</v>
      </c>
      <c r="CJ12" s="2" t="e">
        <f ca="1">+IF(IFTA_Quarterly!$I29&gt;0,ROUND(IFTA_Quarterly!$I29*Int_Exchange_2!CJ$5/100*CJ$3,2),0)</f>
        <v>#VALUE!</v>
      </c>
      <c r="CK12" s="2" t="e">
        <f ca="1">+IF(IFTA_Quarterly!$I29&gt;0,ROUND(IFTA_Quarterly!$I29*Int_Exchange_2!CK$5/100*CK$3,2),0)</f>
        <v>#VALUE!</v>
      </c>
      <c r="CL12" s="2" t="e">
        <f ca="1">+IF(IFTA_Quarterly!$I29&gt;0,ROUND(IFTA_Quarterly!$I29*Int_Exchange_2!CL$5/100*CL$3,2),0)</f>
        <v>#VALUE!</v>
      </c>
      <c r="CM12" s="2" t="e">
        <f ca="1">+IF(IFTA_Quarterly!$I29&gt;0,ROUND(IFTA_Quarterly!$I29*Int_Exchange_2!CM$5/100*CM$3,2),0)</f>
        <v>#VALUE!</v>
      </c>
      <c r="CN12" s="2" t="e">
        <f ca="1">+IF(IFTA_Quarterly!$I29&gt;0,ROUND(IFTA_Quarterly!$I29*Int_Exchange_2!CN$5/100*CN$3,2),0)</f>
        <v>#VALUE!</v>
      </c>
      <c r="CO12" s="2" t="e">
        <f ca="1">+IF(IFTA_Quarterly!$I29&gt;0,ROUND(IFTA_Quarterly!$I29*Int_Exchange_2!CO$5/100*CO$3,2),0)</f>
        <v>#VALUE!</v>
      </c>
      <c r="CP12" s="2" t="e">
        <f ca="1">+IF(IFTA_Quarterly!$I29&gt;0,ROUND(IFTA_Quarterly!$I29*Int_Exchange_2!CP$5/100*CP$3,2),0)</f>
        <v>#VALUE!</v>
      </c>
      <c r="CQ12" s="2" t="e">
        <f ca="1">+IF(IFTA_Quarterly!$I29&gt;0,ROUND(IFTA_Quarterly!$I29*Int_Exchange_2!CQ$5/100*CQ$3,2),0)</f>
        <v>#VALUE!</v>
      </c>
      <c r="CR12" s="2" t="e">
        <f ca="1">+IF(IFTA_Quarterly!$I29&gt;0,ROUND(IFTA_Quarterly!$I29*Int_Exchange_2!CR$5/100*CR$3,2),0)</f>
        <v>#VALUE!</v>
      </c>
      <c r="CS12" s="2" t="e">
        <f ca="1">+IF(IFTA_Quarterly!$I29&gt;0,ROUND(IFTA_Quarterly!$I29*Int_Exchange_2!CS$5/100*CS$3,2),0)</f>
        <v>#VALUE!</v>
      </c>
      <c r="CT12" s="2" t="e">
        <f ca="1">+IF(IFTA_Quarterly!$I29&gt;0,ROUND(IFTA_Quarterly!$I29*Int_Exchange_2!CT$5/100*CT$3,2),0)</f>
        <v>#VALUE!</v>
      </c>
      <c r="CU12" s="2" t="e">
        <f ca="1">+IF(IFTA_Quarterly!$I29&gt;0,ROUND(IFTA_Quarterly!$I29*Int_Exchange_2!CU$5/100*CU$3,2),0)</f>
        <v>#VALUE!</v>
      </c>
      <c r="CV12" s="2" t="e">
        <f ca="1">+IF(IFTA_Quarterly!$I29&gt;0,ROUND(IFTA_Quarterly!$I29*Int_Exchange_2!CV$5/100*CV$3,2),0)</f>
        <v>#VALUE!</v>
      </c>
      <c r="CW12" s="2" t="e">
        <f ca="1">+IF(IFTA_Quarterly!$I29&gt;0,ROUND(IFTA_Quarterly!$I29*Int_Exchange_2!CW$5/100*CW$3,2),0)</f>
        <v>#VALUE!</v>
      </c>
      <c r="CX12" s="2" t="e">
        <f ca="1">+IF(IFTA_Quarterly!$I29&gt;0,ROUND(IFTA_Quarterly!$I29*Int_Exchange_2!CX$5/100*CX$3,2),0)</f>
        <v>#VALUE!</v>
      </c>
      <c r="CY12" s="2" t="e">
        <f ca="1">+IF(IFTA_Quarterly!$I29&gt;0,ROUND(IFTA_Quarterly!$I29*Int_Exchange_2!CY$5/100*CY$3,2),0)</f>
        <v>#VALUE!</v>
      </c>
      <c r="CZ12" s="2" t="e">
        <f ca="1">+IF(IFTA_Quarterly!$I29&gt;0,ROUND(IFTA_Quarterly!$I29*Int_Exchange_2!CZ$5/100*CZ$3,2),0)</f>
        <v>#VALUE!</v>
      </c>
      <c r="DA12" s="2" t="e">
        <f ca="1">+IF(IFTA_Quarterly!$I29&gt;0,ROUND(IFTA_Quarterly!$I29*Int_Exchange_2!DA$5/100*DA$3,2),0)</f>
        <v>#VALUE!</v>
      </c>
      <c r="DB12" s="2" t="e">
        <f ca="1">+IF(IFTA_Quarterly!$I29&gt;0,ROUND(IFTA_Quarterly!$I29*Int_Exchange_2!DB$5/100*DB$3,2),0)</f>
        <v>#VALUE!</v>
      </c>
      <c r="DC12" s="2" t="e">
        <f ca="1">+IF(IFTA_Quarterly!$I29&gt;0,ROUND(IFTA_Quarterly!$I29*Int_Exchange_2!DC$5/100*DC$3,2),0)</f>
        <v>#VALUE!</v>
      </c>
      <c r="DD12" s="2" t="e">
        <f ca="1">+IF(IFTA_Quarterly!$I29&gt;0,ROUND(IFTA_Quarterly!$I29*Int_Exchange_2!DD$5/100*DD$3,2),0)</f>
        <v>#VALUE!</v>
      </c>
      <c r="DE12" s="2" t="e">
        <f ca="1">+IF(IFTA_Quarterly!$I29&gt;0,ROUND(IFTA_Quarterly!$I29*Int_Exchange_2!DE$5/100*DE$3,2),0)</f>
        <v>#VALUE!</v>
      </c>
      <c r="DF12" s="2" t="e">
        <f ca="1">+IF(IFTA_Quarterly!$I29&gt;0,ROUND(IFTA_Quarterly!$I29*Int_Exchange_2!DF$5/100*DF$3,2),0)</f>
        <v>#VALUE!</v>
      </c>
      <c r="DG12" s="2" t="e">
        <f ca="1">+IF(IFTA_Quarterly!$I29&gt;0,ROUND(IFTA_Quarterly!$I29*Int_Exchange_2!DG$5/100*DG$3,2),0)</f>
        <v>#VALUE!</v>
      </c>
      <c r="DH12" s="2" t="e">
        <f ca="1">+IF(IFTA_Quarterly!$I29&gt;0,ROUND(IFTA_Quarterly!$I29*Int_Exchange_2!DH$5/100*DH$3,2),0)</f>
        <v>#VALUE!</v>
      </c>
      <c r="DI12" s="2" t="e">
        <f ca="1">+IF(IFTA_Quarterly!$I29&gt;0,ROUND(IFTA_Quarterly!$I29*Int_Exchange_2!DI$5/100*DI$3,2),0)</f>
        <v>#VALUE!</v>
      </c>
      <c r="DJ12" s="2" t="e">
        <f ca="1">+IF(IFTA_Quarterly!$I29&gt;0,ROUND(IFTA_Quarterly!$I29*Int_Exchange_2!DJ$5/100*DJ$3,2),0)</f>
        <v>#VALUE!</v>
      </c>
      <c r="DK12" s="2" t="e">
        <f ca="1">+IF(IFTA_Quarterly!$I29&gt;0,ROUND(IFTA_Quarterly!$I29*Int_Exchange_2!DK$5/100*DK$3,2),0)</f>
        <v>#VALUE!</v>
      </c>
      <c r="DL12" s="2" t="e">
        <f ca="1">+IF(IFTA_Quarterly!$I29&gt;0,ROUND(IFTA_Quarterly!$I29*Int_Exchange_2!DL$5/100*DL$3,2),0)</f>
        <v>#VALUE!</v>
      </c>
      <c r="DM12" s="2" t="e">
        <f ca="1">+IF(IFTA_Quarterly!$I29&gt;0,ROUND(IFTA_Quarterly!$I29*Int_Exchange_2!DM$5/100*DM$3,2),0)</f>
        <v>#VALUE!</v>
      </c>
      <c r="DN12" s="2" t="e">
        <f ca="1">+IF(IFTA_Quarterly!$I29&gt;0,ROUND(IFTA_Quarterly!$I29*Int_Exchange_2!DN$5/100*DN$3,2),0)</f>
        <v>#VALUE!</v>
      </c>
      <c r="DO12" s="2" t="e">
        <f ca="1">+IF(IFTA_Quarterly!$I29&gt;0,ROUND(IFTA_Quarterly!$I29*Int_Exchange_2!DO$5/100*DO$3,2),0)</f>
        <v>#VALUE!</v>
      </c>
      <c r="DP12" s="2" t="e">
        <f ca="1">+IF(IFTA_Quarterly!$I29&gt;0,ROUND(IFTA_Quarterly!$I29*Int_Exchange_2!DP$5/100*DP$3,2),0)</f>
        <v>#VALUE!</v>
      </c>
      <c r="DQ12" s="2" t="e">
        <f ca="1">+IF(IFTA_Quarterly!$I29&gt;0,ROUND(IFTA_Quarterly!$I29*Int_Exchange_2!DQ$5/100*DQ$3,2),0)</f>
        <v>#VALUE!</v>
      </c>
      <c r="DR12" s="2" t="e">
        <f ca="1">+IF(IFTA_Quarterly!$I29&gt;0,ROUND(IFTA_Quarterly!$I29*Int_Exchange_2!DR$5/100*DR$3,2),0)</f>
        <v>#VALUE!</v>
      </c>
      <c r="DS12" s="2" t="e">
        <f ca="1">+IF(IFTA_Quarterly!$I29&gt;0,ROUND(IFTA_Quarterly!$I29*Int_Exchange_2!DS$5/100*DS$3,2),0)</f>
        <v>#VALUE!</v>
      </c>
      <c r="DT12" s="2" t="e">
        <f ca="1">+IF(IFTA_Quarterly!$I29&gt;0,ROUND(IFTA_Quarterly!$I29*Int_Exchange_2!DT$5/100*DT$3,2),0)</f>
        <v>#VALUE!</v>
      </c>
      <c r="DU12" s="2" t="e">
        <f ca="1">+IF(IFTA_Quarterly!$I29&gt;0,ROUND(IFTA_Quarterly!$I29*Int_Exchange_2!DU$5/100*DU$3,2),0)</f>
        <v>#VALUE!</v>
      </c>
      <c r="DV12" s="2" t="e">
        <f ca="1">+IF(IFTA_Quarterly!$I29&gt;0,ROUND(IFTA_Quarterly!$I29*Int_Exchange_2!DV$5/100*DV$3,2),0)</f>
        <v>#VALUE!</v>
      </c>
      <c r="DW12" s="2" t="e">
        <f ca="1">+IF(IFTA_Quarterly!$I29&gt;0,ROUND(IFTA_Quarterly!$I29*Int_Exchange_2!DW$5/100*DW$3,2),0)</f>
        <v>#VALUE!</v>
      </c>
      <c r="DX12" s="2" t="e">
        <f ca="1">+IF(IFTA_Quarterly!$I29&gt;0,ROUND(IFTA_Quarterly!$I29*Int_Exchange_2!DX$5/100*DX$3,2),0)</f>
        <v>#VALUE!</v>
      </c>
      <c r="DY12" s="2" t="e">
        <f ca="1">+IF(IFTA_Quarterly!$I29&gt;0,ROUND(IFTA_Quarterly!$I29*Int_Exchange_2!DY$5/100*DY$3,2),0)</f>
        <v>#VALUE!</v>
      </c>
      <c r="DZ12" s="2" t="e">
        <f ca="1">+IF(IFTA_Quarterly!$I29&gt;0,ROUND(IFTA_Quarterly!$I29*Int_Exchange_2!DZ$5/100*DZ$3,2),0)</f>
        <v>#VALUE!</v>
      </c>
      <c r="EA12" s="2" t="e">
        <f ca="1">+IF(IFTA_Quarterly!$I29&gt;0,ROUND(IFTA_Quarterly!$I29*Int_Exchange_2!EA$5/100*EA$3,2),0)</f>
        <v>#VALUE!</v>
      </c>
      <c r="EB12" s="2" t="e">
        <f ca="1">+IF(IFTA_Quarterly!$I29&gt;0,ROUND(IFTA_Quarterly!$I29*Int_Exchange_2!EB$5/100*EB$3,2),0)</f>
        <v>#VALUE!</v>
      </c>
      <c r="EC12" s="2" t="e">
        <f ca="1">+IF(IFTA_Quarterly!$I29&gt;0,ROUND(IFTA_Quarterly!$I29*Int_Exchange_2!EC$5/100*EC$3,2),0)</f>
        <v>#VALUE!</v>
      </c>
      <c r="ED12" s="2" t="e">
        <f ca="1">+IF(IFTA_Quarterly!$I29&gt;0,ROUND(IFTA_Quarterly!$I29*Int_Exchange_2!ED$5/100*ED$3,2),0)</f>
        <v>#VALUE!</v>
      </c>
      <c r="EE12" s="2" t="e">
        <f ca="1">+IF(IFTA_Quarterly!$I29&gt;0,ROUND(IFTA_Quarterly!$I29*Int_Exchange_2!EE$5/100*EE$3,2),0)</f>
        <v>#VALUE!</v>
      </c>
    </row>
    <row r="13" spans="1:135" x14ac:dyDescent="0.25">
      <c r="A13" s="2" t="s">
        <v>16</v>
      </c>
      <c r="B13" s="2" t="str">
        <f t="shared" ca="1" si="97"/>
        <v/>
      </c>
      <c r="C13" s="2" t="e">
        <f ca="1">+IF(IFTA_Quarterly!$I30&gt;0,ROUND(IFTA_Quarterly!$I30*Int_Exchange_2!C$5/100*C$3,2),0)</f>
        <v>#VALUE!</v>
      </c>
      <c r="D13" s="2" t="e">
        <f ca="1">+IF(IFTA_Quarterly!$I30&gt;0,ROUND(IFTA_Quarterly!$I30*Int_Exchange_2!D$5/100*D$3,2),0)</f>
        <v>#VALUE!</v>
      </c>
      <c r="E13" s="2" t="e">
        <f ca="1">+IF(IFTA_Quarterly!$I30&gt;0,ROUND(IFTA_Quarterly!$I30*Int_Exchange_2!E$5/100*E$3,2),0)</f>
        <v>#VALUE!</v>
      </c>
      <c r="F13" s="2" t="e">
        <f ca="1">+IF(IFTA_Quarterly!$I30&gt;0,ROUND(IFTA_Quarterly!$I30*Int_Exchange_2!F$5/100*F$3,2),0)</f>
        <v>#VALUE!</v>
      </c>
      <c r="G13" s="2" t="e">
        <f ca="1">+IF(IFTA_Quarterly!$I30&gt;0,ROUND(IFTA_Quarterly!$I30*Int_Exchange_2!G$5/100*G$3,2),0)</f>
        <v>#VALUE!</v>
      </c>
      <c r="H13" s="2" t="e">
        <f ca="1">+IF(IFTA_Quarterly!$I30&gt;0,ROUND(IFTA_Quarterly!$I30*Int_Exchange_2!H$5/100*H$3,2),0)</f>
        <v>#VALUE!</v>
      </c>
      <c r="I13" s="2" t="e">
        <f ca="1">+IF(IFTA_Quarterly!$I30&gt;0,ROUND(IFTA_Quarterly!$I30*Int_Exchange_2!I$5/100*I$3,2),0)</f>
        <v>#VALUE!</v>
      </c>
      <c r="J13" s="2" t="e">
        <f ca="1">+IF(IFTA_Quarterly!$I30&gt;0,ROUND(IFTA_Quarterly!$I30*Int_Exchange_2!J$5/100*J$3,2),0)</f>
        <v>#VALUE!</v>
      </c>
      <c r="K13" s="2" t="e">
        <f ca="1">+IF(IFTA_Quarterly!$I30&gt;0,ROUND(IFTA_Quarterly!$I30*Int_Exchange_2!K$5/100*K$3,2),0)</f>
        <v>#VALUE!</v>
      </c>
      <c r="L13" s="2" t="e">
        <f ca="1">+IF(IFTA_Quarterly!$I30&gt;0,ROUND(IFTA_Quarterly!$I30*Int_Exchange_2!L$5/100*L$3,2),0)</f>
        <v>#VALUE!</v>
      </c>
      <c r="M13" s="2" t="e">
        <f ca="1">+IF(IFTA_Quarterly!$I30&gt;0,ROUND(IFTA_Quarterly!$I30*Int_Exchange_2!M$5/100*M$3,2),0)</f>
        <v>#VALUE!</v>
      </c>
      <c r="N13" s="2" t="e">
        <f ca="1">+IF(IFTA_Quarterly!$I30&gt;0,ROUND(IFTA_Quarterly!$I30*Int_Exchange_2!N$5/100*N$3,2),0)</f>
        <v>#VALUE!</v>
      </c>
      <c r="O13" s="2" t="e">
        <f ca="1">+IF(IFTA_Quarterly!$I30&gt;0,ROUND(IFTA_Quarterly!$I30*Int_Exchange_2!O$5/100*O$3,2),0)</f>
        <v>#VALUE!</v>
      </c>
      <c r="P13" s="2" t="e">
        <f ca="1">+IF(IFTA_Quarterly!$I30&gt;0,ROUND(IFTA_Quarterly!$I30*Int_Exchange_2!P$5/100*P$3,2),0)</f>
        <v>#VALUE!</v>
      </c>
      <c r="Q13" s="2" t="e">
        <f ca="1">+IF(IFTA_Quarterly!$I30&gt;0,ROUND(IFTA_Quarterly!$I30*Int_Exchange_2!Q$5/100*Q$3,2),0)</f>
        <v>#VALUE!</v>
      </c>
      <c r="R13" s="2" t="e">
        <f ca="1">+IF(IFTA_Quarterly!$I30&gt;0,ROUND(IFTA_Quarterly!$I30*Int_Exchange_2!R$5/100*R$3,2),0)</f>
        <v>#VALUE!</v>
      </c>
      <c r="S13" s="2" t="e">
        <f ca="1">+IF(IFTA_Quarterly!$I30&gt;0,ROUND(IFTA_Quarterly!$I30*Int_Exchange_2!S$5/100*S$3,2),0)</f>
        <v>#VALUE!</v>
      </c>
      <c r="T13" s="2" t="e">
        <f ca="1">+IF(IFTA_Quarterly!$I30&gt;0,ROUND(IFTA_Quarterly!$I30*Int_Exchange_2!T$5/100*T$3,2),0)</f>
        <v>#VALUE!</v>
      </c>
      <c r="U13" s="2" t="e">
        <f ca="1">+IF(IFTA_Quarterly!$I30&gt;0,ROUND(IFTA_Quarterly!$I30*Int_Exchange_2!U$5/100*U$3,2),0)</f>
        <v>#VALUE!</v>
      </c>
      <c r="V13" s="2" t="e">
        <f ca="1">+IF(IFTA_Quarterly!$I30&gt;0,ROUND(IFTA_Quarterly!$I30*Int_Exchange_2!V$5/100*V$3,2),0)</f>
        <v>#VALUE!</v>
      </c>
      <c r="W13" s="2" t="e">
        <f ca="1">+IF(IFTA_Quarterly!$I30&gt;0,ROUND(IFTA_Quarterly!$I30*Int_Exchange_2!W$5/100*W$3,2),0)</f>
        <v>#VALUE!</v>
      </c>
      <c r="X13" s="2" t="e">
        <f ca="1">+IF(IFTA_Quarterly!$I30&gt;0,ROUND(IFTA_Quarterly!$I30*Int_Exchange_2!X$5/100*X$3,2),0)</f>
        <v>#VALUE!</v>
      </c>
      <c r="Y13" s="2" t="e">
        <f ca="1">+IF(IFTA_Quarterly!$I30&gt;0,ROUND(IFTA_Quarterly!$I30*Int_Exchange_2!Y$5/100*Y$3,2),0)</f>
        <v>#VALUE!</v>
      </c>
      <c r="Z13" s="2" t="e">
        <f ca="1">+IF(IFTA_Quarterly!$I30&gt;0,ROUND(IFTA_Quarterly!$I30*Int_Exchange_2!Z$5/100*Z$3,2),0)</f>
        <v>#VALUE!</v>
      </c>
      <c r="AA13" s="2" t="e">
        <f ca="1">+IF(IFTA_Quarterly!$I30&gt;0,ROUND(IFTA_Quarterly!$I30*Int_Exchange_2!AA$5/100*AA$3,2),0)</f>
        <v>#VALUE!</v>
      </c>
      <c r="AB13" s="2" t="e">
        <f ca="1">+IF(IFTA_Quarterly!$I30&gt;0,ROUND(IFTA_Quarterly!$I30*Int_Exchange_2!AB$5/100*AB$3,2),0)</f>
        <v>#VALUE!</v>
      </c>
      <c r="AC13" s="2" t="e">
        <f ca="1">+IF(IFTA_Quarterly!$I30&gt;0,ROUND(IFTA_Quarterly!$I30*Int_Exchange_2!AC$5/100*AC$3,2),0)</f>
        <v>#VALUE!</v>
      </c>
      <c r="AD13" s="2" t="e">
        <f ca="1">+IF(IFTA_Quarterly!$I30&gt;0,ROUND(IFTA_Quarterly!$I30*Int_Exchange_2!AD$5/100*AD$3,2),0)</f>
        <v>#VALUE!</v>
      </c>
      <c r="AE13" s="2" t="e">
        <f ca="1">+IF(IFTA_Quarterly!$I30&gt;0,ROUND(IFTA_Quarterly!$I30*Int_Exchange_2!AE$5/100*AE$3,2),0)</f>
        <v>#VALUE!</v>
      </c>
      <c r="AF13" s="2" t="e">
        <f ca="1">+IF(IFTA_Quarterly!$I30&gt;0,ROUND(IFTA_Quarterly!$I30*Int_Exchange_2!AF$5/100*AF$3,2),0)</f>
        <v>#VALUE!</v>
      </c>
      <c r="AG13" s="2" t="e">
        <f ca="1">+IF(IFTA_Quarterly!$I30&gt;0,ROUND(IFTA_Quarterly!$I30*Int_Exchange_2!AG$5/100*AG$3,2),0)</f>
        <v>#VALUE!</v>
      </c>
      <c r="AH13" s="2" t="e">
        <f ca="1">+IF(IFTA_Quarterly!$I30&gt;0,ROUND(IFTA_Quarterly!$I30*Int_Exchange_2!AH$5/100*AH$3,2),0)</f>
        <v>#VALUE!</v>
      </c>
      <c r="AI13" s="2" t="e">
        <f ca="1">+IF(IFTA_Quarterly!$I30&gt;0,ROUND(IFTA_Quarterly!$I30*Int_Exchange_2!AI$5/100*AI$3,2),0)</f>
        <v>#VALUE!</v>
      </c>
      <c r="AJ13" s="2" t="e">
        <f ca="1">+IF(IFTA_Quarterly!$I30&gt;0,ROUND(IFTA_Quarterly!$I30*Int_Exchange_2!AJ$5/100*AJ$3,2),0)</f>
        <v>#VALUE!</v>
      </c>
      <c r="AK13" s="2" t="e">
        <f ca="1">+IF(IFTA_Quarterly!$I30&gt;0,ROUND(IFTA_Quarterly!$I30*Int_Exchange_2!AK$5/100*AK$3,2),0)</f>
        <v>#VALUE!</v>
      </c>
      <c r="AL13" s="2" t="e">
        <f ca="1">+IF(IFTA_Quarterly!$I30&gt;0,ROUND(IFTA_Quarterly!$I30*Int_Exchange_2!AL$5/100*AL$3,2),0)</f>
        <v>#VALUE!</v>
      </c>
      <c r="AM13" s="2" t="e">
        <f ca="1">+IF(IFTA_Quarterly!$I30&gt;0,ROUND(IFTA_Quarterly!$I30*Int_Exchange_2!AM$5/100*AM$3,2),0)</f>
        <v>#VALUE!</v>
      </c>
      <c r="AN13" s="2" t="e">
        <f ca="1">+IF(IFTA_Quarterly!$I30&gt;0,ROUND(IFTA_Quarterly!$I30*Int_Exchange_2!AN$5/100*AN$3,2),0)</f>
        <v>#VALUE!</v>
      </c>
      <c r="AO13" s="2" t="e">
        <f ca="1">+IF(IFTA_Quarterly!$I30&gt;0,ROUND(IFTA_Quarterly!$I30*Int_Exchange_2!AO$5/100*AO$3,2),0)</f>
        <v>#VALUE!</v>
      </c>
      <c r="AP13" s="2" t="e">
        <f ca="1">+IF(IFTA_Quarterly!$I30&gt;0,ROUND(IFTA_Quarterly!$I30*Int_Exchange_2!AP$5/100*AP$3,2),0)</f>
        <v>#VALUE!</v>
      </c>
      <c r="AQ13" s="2" t="e">
        <f ca="1">+IF(IFTA_Quarterly!$I30&gt;0,ROUND(IFTA_Quarterly!$I30*Int_Exchange_2!AQ$5/100*AQ$3,2),0)</f>
        <v>#VALUE!</v>
      </c>
      <c r="AR13" s="2" t="e">
        <f ca="1">+IF(IFTA_Quarterly!$I30&gt;0,ROUND(IFTA_Quarterly!$I30*Int_Exchange_2!AR$5/100*AR$3,2),0)</f>
        <v>#VALUE!</v>
      </c>
      <c r="AS13" s="2" t="e">
        <f ca="1">+IF(IFTA_Quarterly!$I30&gt;0,ROUND(IFTA_Quarterly!$I30*Int_Exchange_2!AS$5/100*AS$3,2),0)</f>
        <v>#VALUE!</v>
      </c>
      <c r="AT13" s="2" t="e">
        <f ca="1">+IF(IFTA_Quarterly!$I30&gt;0,ROUND(IFTA_Quarterly!$I30*Int_Exchange_2!AT$5/100*AT$3,2),0)</f>
        <v>#VALUE!</v>
      </c>
      <c r="AU13" s="2" t="e">
        <f ca="1">+IF(IFTA_Quarterly!$I30&gt;0,ROUND(IFTA_Quarterly!$I30*Int_Exchange_2!AU$5/100*AU$3,2),0)</f>
        <v>#VALUE!</v>
      </c>
      <c r="AV13" s="2" t="e">
        <f ca="1">+IF(IFTA_Quarterly!$I30&gt;0,ROUND(IFTA_Quarterly!$I30*Int_Exchange_2!AV$5/100*AV$3,2),0)</f>
        <v>#VALUE!</v>
      </c>
      <c r="AW13" s="2" t="e">
        <f ca="1">+IF(IFTA_Quarterly!$I30&gt;0,ROUND(IFTA_Quarterly!$I30*Int_Exchange_2!AW$5/100*AW$3,2),0)</f>
        <v>#VALUE!</v>
      </c>
      <c r="AX13" s="2" t="e">
        <f ca="1">+IF(IFTA_Quarterly!$I30&gt;0,ROUND(IFTA_Quarterly!$I30*Int_Exchange_2!AX$5/100*AX$3,2),0)</f>
        <v>#VALUE!</v>
      </c>
      <c r="AY13" s="2" t="e">
        <f ca="1">+IF(IFTA_Quarterly!$I30&gt;0,ROUND(IFTA_Quarterly!$I30*Int_Exchange_2!AY$5/100*AY$3,2),0)</f>
        <v>#VALUE!</v>
      </c>
      <c r="AZ13" s="2" t="e">
        <f ca="1">+IF(IFTA_Quarterly!$I30&gt;0,ROUND(IFTA_Quarterly!$I30*Int_Exchange_2!AZ$5/100*AZ$3,2),0)</f>
        <v>#VALUE!</v>
      </c>
      <c r="BA13" s="2" t="e">
        <f ca="1">+IF(IFTA_Quarterly!$I30&gt;0,ROUND(IFTA_Quarterly!$I30*Int_Exchange_2!BA$5/100*BA$3,2),0)</f>
        <v>#VALUE!</v>
      </c>
      <c r="BB13" s="2" t="e">
        <f ca="1">+IF(IFTA_Quarterly!$I30&gt;0,ROUND(IFTA_Quarterly!$I30*Int_Exchange_2!BB$5/100*BB$3,2),0)</f>
        <v>#VALUE!</v>
      </c>
      <c r="BC13" s="2" t="e">
        <f ca="1">+IF(IFTA_Quarterly!$I30&gt;0,ROUND(IFTA_Quarterly!$I30*Int_Exchange_2!BC$5/100*BC$3,2),0)</f>
        <v>#VALUE!</v>
      </c>
      <c r="BD13" s="2" t="e">
        <f ca="1">+IF(IFTA_Quarterly!$I30&gt;0,ROUND(IFTA_Quarterly!$I30*Int_Exchange_2!BD$5/100*BD$3,2),0)</f>
        <v>#VALUE!</v>
      </c>
      <c r="BE13" s="2" t="e">
        <f ca="1">+IF(IFTA_Quarterly!$I30&gt;0,ROUND(IFTA_Quarterly!$I30*Int_Exchange_2!BE$5/100*BE$3,2),0)</f>
        <v>#VALUE!</v>
      </c>
      <c r="BF13" s="2" t="e">
        <f ca="1">+IF(IFTA_Quarterly!$I30&gt;0,ROUND(IFTA_Quarterly!$I30*Int_Exchange_2!BF$5/100*BF$3,2),0)</f>
        <v>#VALUE!</v>
      </c>
      <c r="BG13" s="2" t="e">
        <f ca="1">+IF(IFTA_Quarterly!$I30&gt;0,ROUND(IFTA_Quarterly!$I30*Int_Exchange_2!BG$5/100*BG$3,2),0)</f>
        <v>#VALUE!</v>
      </c>
      <c r="BH13" s="2" t="e">
        <f ca="1">+IF(IFTA_Quarterly!$I30&gt;0,ROUND(IFTA_Quarterly!$I30*Int_Exchange_2!BH$5/100*BH$3,2),0)</f>
        <v>#VALUE!</v>
      </c>
      <c r="BI13" s="2" t="e">
        <f ca="1">+IF(IFTA_Quarterly!$I30&gt;0,ROUND(IFTA_Quarterly!$I30*Int_Exchange_2!BI$5/100*BI$3,2),0)</f>
        <v>#VALUE!</v>
      </c>
      <c r="BJ13" s="2" t="e">
        <f ca="1">+IF(IFTA_Quarterly!$I30&gt;0,ROUND(IFTA_Quarterly!$I30*Int_Exchange_2!BJ$5/100*BJ$3,2),0)</f>
        <v>#VALUE!</v>
      </c>
      <c r="BK13" s="2" t="e">
        <f ca="1">+IF(IFTA_Quarterly!$I30&gt;0,ROUND(IFTA_Quarterly!$I30*Int_Exchange_2!BK$5/100*BK$3,2),0)</f>
        <v>#VALUE!</v>
      </c>
      <c r="BL13" s="2" t="e">
        <f ca="1">+IF(IFTA_Quarterly!$I30&gt;0,ROUND(IFTA_Quarterly!$I30*Int_Exchange_2!BL$5/100*BL$3,2),0)</f>
        <v>#VALUE!</v>
      </c>
      <c r="BM13" s="2" t="e">
        <f ca="1">+IF(IFTA_Quarterly!$I30&gt;0,ROUND(IFTA_Quarterly!$I30*Int_Exchange_2!BM$5/100*BM$3,2),0)</f>
        <v>#VALUE!</v>
      </c>
      <c r="BN13" s="2" t="e">
        <f ca="1">+IF(IFTA_Quarterly!$I30&gt;0,ROUND(IFTA_Quarterly!$I30*Int_Exchange_2!BN$5/100*BN$3,2),0)</f>
        <v>#VALUE!</v>
      </c>
      <c r="BO13" s="2" t="e">
        <f ca="1">+IF(IFTA_Quarterly!$I30&gt;0,ROUND(IFTA_Quarterly!$I30*Int_Exchange_2!BO$5/100*BO$3,2),0)</f>
        <v>#VALUE!</v>
      </c>
      <c r="BP13" s="2" t="e">
        <f ca="1">+IF(IFTA_Quarterly!$I30&gt;0,ROUND(IFTA_Quarterly!$I30*Int_Exchange_2!BP$5/100*BP$3,2),0)</f>
        <v>#VALUE!</v>
      </c>
      <c r="BQ13" s="2" t="e">
        <f ca="1">+IF(IFTA_Quarterly!$I30&gt;0,ROUND(IFTA_Quarterly!$I30*Int_Exchange_2!BQ$5/100*BQ$3,2),0)</f>
        <v>#VALUE!</v>
      </c>
      <c r="BR13" s="2" t="e">
        <f ca="1">+IF(IFTA_Quarterly!$I30&gt;0,ROUND(IFTA_Quarterly!$I30*Int_Exchange_2!BR$5/100*BR$3,2),0)</f>
        <v>#VALUE!</v>
      </c>
      <c r="BS13" s="2" t="e">
        <f ca="1">+IF(IFTA_Quarterly!$I30&gt;0,ROUND(IFTA_Quarterly!$I30*Int_Exchange_2!BS$5/100*BS$3,2),0)</f>
        <v>#VALUE!</v>
      </c>
      <c r="BT13" s="2" t="e">
        <f ca="1">+IF(IFTA_Quarterly!$I30&gt;0,ROUND(IFTA_Quarterly!$I30*Int_Exchange_2!BT$5/100*BT$3,2),0)</f>
        <v>#VALUE!</v>
      </c>
      <c r="BU13" s="2" t="e">
        <f ca="1">+IF(IFTA_Quarterly!$I30&gt;0,ROUND(IFTA_Quarterly!$I30*Int_Exchange_2!BU$5/100*BU$3,2),0)</f>
        <v>#VALUE!</v>
      </c>
      <c r="BV13" s="2" t="e">
        <f ca="1">+IF(IFTA_Quarterly!$I30&gt;0,ROUND(IFTA_Quarterly!$I30*Int_Exchange_2!BV$5/100*BV$3,2),0)</f>
        <v>#VALUE!</v>
      </c>
      <c r="BW13" s="2" t="e">
        <f ca="1">+IF(IFTA_Quarterly!$I30&gt;0,ROUND(IFTA_Quarterly!$I30*Int_Exchange_2!BW$5/100*BW$3,2),0)</f>
        <v>#VALUE!</v>
      </c>
      <c r="BX13" s="2" t="e">
        <f ca="1">+IF(IFTA_Quarterly!$I30&gt;0,ROUND(IFTA_Quarterly!$I30*Int_Exchange_2!BX$5/100*BX$3,2),0)</f>
        <v>#VALUE!</v>
      </c>
      <c r="BY13" s="2" t="e">
        <f ca="1">+IF(IFTA_Quarterly!$I30&gt;0,ROUND(IFTA_Quarterly!$I30*Int_Exchange_2!BY$5/100*BY$3,2),0)</f>
        <v>#VALUE!</v>
      </c>
      <c r="BZ13" s="2" t="e">
        <f ca="1">+IF(IFTA_Quarterly!$I30&gt;0,ROUND(IFTA_Quarterly!$I30*Int_Exchange_2!BZ$5/100*BZ$3,2),0)</f>
        <v>#VALUE!</v>
      </c>
      <c r="CA13" s="2" t="e">
        <f ca="1">+IF(IFTA_Quarterly!$I30&gt;0,ROUND(IFTA_Quarterly!$I30*Int_Exchange_2!CA$5/100*CA$3,2),0)</f>
        <v>#VALUE!</v>
      </c>
      <c r="CB13" s="2" t="e">
        <f ca="1">+IF(IFTA_Quarterly!$I30&gt;0,ROUND(IFTA_Quarterly!$I30*Int_Exchange_2!CB$5/100*CB$3,2),0)</f>
        <v>#VALUE!</v>
      </c>
      <c r="CC13" s="2" t="e">
        <f ca="1">+IF(IFTA_Quarterly!$I30&gt;0,ROUND(IFTA_Quarterly!$I30*Int_Exchange_2!CC$5/100*CC$3,2),0)</f>
        <v>#VALUE!</v>
      </c>
      <c r="CD13" s="2" t="e">
        <f ca="1">+IF(IFTA_Quarterly!$I30&gt;0,ROUND(IFTA_Quarterly!$I30*Int_Exchange_2!CD$5/100*CD$3,2),0)</f>
        <v>#VALUE!</v>
      </c>
      <c r="CE13" s="2" t="e">
        <f ca="1">+IF(IFTA_Quarterly!$I30&gt;0,ROUND(IFTA_Quarterly!$I30*Int_Exchange_2!CE$5/100*CE$3,2),0)</f>
        <v>#VALUE!</v>
      </c>
      <c r="CF13" s="2" t="e">
        <f ca="1">+IF(IFTA_Quarterly!$I30&gt;0,ROUND(IFTA_Quarterly!$I30*Int_Exchange_2!CF$5/100*CF$3,2),0)</f>
        <v>#VALUE!</v>
      </c>
      <c r="CG13" s="2" t="e">
        <f ca="1">+IF(IFTA_Quarterly!$I30&gt;0,ROUND(IFTA_Quarterly!$I30*Int_Exchange_2!CG$5/100*CG$3,2),0)</f>
        <v>#VALUE!</v>
      </c>
      <c r="CH13" s="2" t="e">
        <f ca="1">+IF(IFTA_Quarterly!$I30&gt;0,ROUND(IFTA_Quarterly!$I30*Int_Exchange_2!CH$5/100*CH$3,2),0)</f>
        <v>#VALUE!</v>
      </c>
      <c r="CI13" s="2" t="e">
        <f ca="1">+IF(IFTA_Quarterly!$I30&gt;0,ROUND(IFTA_Quarterly!$I30*Int_Exchange_2!CI$5/100*CI$3,2),0)</f>
        <v>#VALUE!</v>
      </c>
      <c r="CJ13" s="2" t="e">
        <f ca="1">+IF(IFTA_Quarterly!$I30&gt;0,ROUND(IFTA_Quarterly!$I30*Int_Exchange_2!CJ$5/100*CJ$3,2),0)</f>
        <v>#VALUE!</v>
      </c>
      <c r="CK13" s="2" t="e">
        <f ca="1">+IF(IFTA_Quarterly!$I30&gt;0,ROUND(IFTA_Quarterly!$I30*Int_Exchange_2!CK$5/100*CK$3,2),0)</f>
        <v>#VALUE!</v>
      </c>
      <c r="CL13" s="2" t="e">
        <f ca="1">+IF(IFTA_Quarterly!$I30&gt;0,ROUND(IFTA_Quarterly!$I30*Int_Exchange_2!CL$5/100*CL$3,2),0)</f>
        <v>#VALUE!</v>
      </c>
      <c r="CM13" s="2" t="e">
        <f ca="1">+IF(IFTA_Quarterly!$I30&gt;0,ROUND(IFTA_Quarterly!$I30*Int_Exchange_2!CM$5/100*CM$3,2),0)</f>
        <v>#VALUE!</v>
      </c>
      <c r="CN13" s="2" t="e">
        <f ca="1">+IF(IFTA_Quarterly!$I30&gt;0,ROUND(IFTA_Quarterly!$I30*Int_Exchange_2!CN$5/100*CN$3,2),0)</f>
        <v>#VALUE!</v>
      </c>
      <c r="CO13" s="2" t="e">
        <f ca="1">+IF(IFTA_Quarterly!$I30&gt;0,ROUND(IFTA_Quarterly!$I30*Int_Exchange_2!CO$5/100*CO$3,2),0)</f>
        <v>#VALUE!</v>
      </c>
      <c r="CP13" s="2" t="e">
        <f ca="1">+IF(IFTA_Quarterly!$I30&gt;0,ROUND(IFTA_Quarterly!$I30*Int_Exchange_2!CP$5/100*CP$3,2),0)</f>
        <v>#VALUE!</v>
      </c>
      <c r="CQ13" s="2" t="e">
        <f ca="1">+IF(IFTA_Quarterly!$I30&gt;0,ROUND(IFTA_Quarterly!$I30*Int_Exchange_2!CQ$5/100*CQ$3,2),0)</f>
        <v>#VALUE!</v>
      </c>
      <c r="CR13" s="2" t="e">
        <f ca="1">+IF(IFTA_Quarterly!$I30&gt;0,ROUND(IFTA_Quarterly!$I30*Int_Exchange_2!CR$5/100*CR$3,2),0)</f>
        <v>#VALUE!</v>
      </c>
      <c r="CS13" s="2" t="e">
        <f ca="1">+IF(IFTA_Quarterly!$I30&gt;0,ROUND(IFTA_Quarterly!$I30*Int_Exchange_2!CS$5/100*CS$3,2),0)</f>
        <v>#VALUE!</v>
      </c>
      <c r="CT13" s="2" t="e">
        <f ca="1">+IF(IFTA_Quarterly!$I30&gt;0,ROUND(IFTA_Quarterly!$I30*Int_Exchange_2!CT$5/100*CT$3,2),0)</f>
        <v>#VALUE!</v>
      </c>
      <c r="CU13" s="2" t="e">
        <f ca="1">+IF(IFTA_Quarterly!$I30&gt;0,ROUND(IFTA_Quarterly!$I30*Int_Exchange_2!CU$5/100*CU$3,2),0)</f>
        <v>#VALUE!</v>
      </c>
      <c r="CV13" s="2" t="e">
        <f ca="1">+IF(IFTA_Quarterly!$I30&gt;0,ROUND(IFTA_Quarterly!$I30*Int_Exchange_2!CV$5/100*CV$3,2),0)</f>
        <v>#VALUE!</v>
      </c>
      <c r="CW13" s="2" t="e">
        <f ca="1">+IF(IFTA_Quarterly!$I30&gt;0,ROUND(IFTA_Quarterly!$I30*Int_Exchange_2!CW$5/100*CW$3,2),0)</f>
        <v>#VALUE!</v>
      </c>
      <c r="CX13" s="2" t="e">
        <f ca="1">+IF(IFTA_Quarterly!$I30&gt;0,ROUND(IFTA_Quarterly!$I30*Int_Exchange_2!CX$5/100*CX$3,2),0)</f>
        <v>#VALUE!</v>
      </c>
      <c r="CY13" s="2" t="e">
        <f ca="1">+IF(IFTA_Quarterly!$I30&gt;0,ROUND(IFTA_Quarterly!$I30*Int_Exchange_2!CY$5/100*CY$3,2),0)</f>
        <v>#VALUE!</v>
      </c>
      <c r="CZ13" s="2" t="e">
        <f ca="1">+IF(IFTA_Quarterly!$I30&gt;0,ROUND(IFTA_Quarterly!$I30*Int_Exchange_2!CZ$5/100*CZ$3,2),0)</f>
        <v>#VALUE!</v>
      </c>
      <c r="DA13" s="2" t="e">
        <f ca="1">+IF(IFTA_Quarterly!$I30&gt;0,ROUND(IFTA_Quarterly!$I30*Int_Exchange_2!DA$5/100*DA$3,2),0)</f>
        <v>#VALUE!</v>
      </c>
      <c r="DB13" s="2" t="e">
        <f ca="1">+IF(IFTA_Quarterly!$I30&gt;0,ROUND(IFTA_Quarterly!$I30*Int_Exchange_2!DB$5/100*DB$3,2),0)</f>
        <v>#VALUE!</v>
      </c>
      <c r="DC13" s="2" t="e">
        <f ca="1">+IF(IFTA_Quarterly!$I30&gt;0,ROUND(IFTA_Quarterly!$I30*Int_Exchange_2!DC$5/100*DC$3,2),0)</f>
        <v>#VALUE!</v>
      </c>
      <c r="DD13" s="2" t="e">
        <f ca="1">+IF(IFTA_Quarterly!$I30&gt;0,ROUND(IFTA_Quarterly!$I30*Int_Exchange_2!DD$5/100*DD$3,2),0)</f>
        <v>#VALUE!</v>
      </c>
      <c r="DE13" s="2" t="e">
        <f ca="1">+IF(IFTA_Quarterly!$I30&gt;0,ROUND(IFTA_Quarterly!$I30*Int_Exchange_2!DE$5/100*DE$3,2),0)</f>
        <v>#VALUE!</v>
      </c>
      <c r="DF13" s="2" t="e">
        <f ca="1">+IF(IFTA_Quarterly!$I30&gt;0,ROUND(IFTA_Quarterly!$I30*Int_Exchange_2!DF$5/100*DF$3,2),0)</f>
        <v>#VALUE!</v>
      </c>
      <c r="DG13" s="2" t="e">
        <f ca="1">+IF(IFTA_Quarterly!$I30&gt;0,ROUND(IFTA_Quarterly!$I30*Int_Exchange_2!DG$5/100*DG$3,2),0)</f>
        <v>#VALUE!</v>
      </c>
      <c r="DH13" s="2" t="e">
        <f ca="1">+IF(IFTA_Quarterly!$I30&gt;0,ROUND(IFTA_Quarterly!$I30*Int_Exchange_2!DH$5/100*DH$3,2),0)</f>
        <v>#VALUE!</v>
      </c>
      <c r="DI13" s="2" t="e">
        <f ca="1">+IF(IFTA_Quarterly!$I30&gt;0,ROUND(IFTA_Quarterly!$I30*Int_Exchange_2!DI$5/100*DI$3,2),0)</f>
        <v>#VALUE!</v>
      </c>
      <c r="DJ13" s="2" t="e">
        <f ca="1">+IF(IFTA_Quarterly!$I30&gt;0,ROUND(IFTA_Quarterly!$I30*Int_Exchange_2!DJ$5/100*DJ$3,2),0)</f>
        <v>#VALUE!</v>
      </c>
      <c r="DK13" s="2" t="e">
        <f ca="1">+IF(IFTA_Quarterly!$I30&gt;0,ROUND(IFTA_Quarterly!$I30*Int_Exchange_2!DK$5/100*DK$3,2),0)</f>
        <v>#VALUE!</v>
      </c>
      <c r="DL13" s="2" t="e">
        <f ca="1">+IF(IFTA_Quarterly!$I30&gt;0,ROUND(IFTA_Quarterly!$I30*Int_Exchange_2!DL$5/100*DL$3,2),0)</f>
        <v>#VALUE!</v>
      </c>
      <c r="DM13" s="2" t="e">
        <f ca="1">+IF(IFTA_Quarterly!$I30&gt;0,ROUND(IFTA_Quarterly!$I30*Int_Exchange_2!DM$5/100*DM$3,2),0)</f>
        <v>#VALUE!</v>
      </c>
      <c r="DN13" s="2" t="e">
        <f ca="1">+IF(IFTA_Quarterly!$I30&gt;0,ROUND(IFTA_Quarterly!$I30*Int_Exchange_2!DN$5/100*DN$3,2),0)</f>
        <v>#VALUE!</v>
      </c>
      <c r="DO13" s="2" t="e">
        <f ca="1">+IF(IFTA_Quarterly!$I30&gt;0,ROUND(IFTA_Quarterly!$I30*Int_Exchange_2!DO$5/100*DO$3,2),0)</f>
        <v>#VALUE!</v>
      </c>
      <c r="DP13" s="2" t="e">
        <f ca="1">+IF(IFTA_Quarterly!$I30&gt;0,ROUND(IFTA_Quarterly!$I30*Int_Exchange_2!DP$5/100*DP$3,2),0)</f>
        <v>#VALUE!</v>
      </c>
      <c r="DQ13" s="2" t="e">
        <f ca="1">+IF(IFTA_Quarterly!$I30&gt;0,ROUND(IFTA_Quarterly!$I30*Int_Exchange_2!DQ$5/100*DQ$3,2),0)</f>
        <v>#VALUE!</v>
      </c>
      <c r="DR13" s="2" t="e">
        <f ca="1">+IF(IFTA_Quarterly!$I30&gt;0,ROUND(IFTA_Quarterly!$I30*Int_Exchange_2!DR$5/100*DR$3,2),0)</f>
        <v>#VALUE!</v>
      </c>
      <c r="DS13" s="2" t="e">
        <f ca="1">+IF(IFTA_Quarterly!$I30&gt;0,ROUND(IFTA_Quarterly!$I30*Int_Exchange_2!DS$5/100*DS$3,2),0)</f>
        <v>#VALUE!</v>
      </c>
      <c r="DT13" s="2" t="e">
        <f ca="1">+IF(IFTA_Quarterly!$I30&gt;0,ROUND(IFTA_Quarterly!$I30*Int_Exchange_2!DT$5/100*DT$3,2),0)</f>
        <v>#VALUE!</v>
      </c>
      <c r="DU13" s="2" t="e">
        <f ca="1">+IF(IFTA_Quarterly!$I30&gt;0,ROUND(IFTA_Quarterly!$I30*Int_Exchange_2!DU$5/100*DU$3,2),0)</f>
        <v>#VALUE!</v>
      </c>
      <c r="DV13" s="2" t="e">
        <f ca="1">+IF(IFTA_Quarterly!$I30&gt;0,ROUND(IFTA_Quarterly!$I30*Int_Exchange_2!DV$5/100*DV$3,2),0)</f>
        <v>#VALUE!</v>
      </c>
      <c r="DW13" s="2" t="e">
        <f ca="1">+IF(IFTA_Quarterly!$I30&gt;0,ROUND(IFTA_Quarterly!$I30*Int_Exchange_2!DW$5/100*DW$3,2),0)</f>
        <v>#VALUE!</v>
      </c>
      <c r="DX13" s="2" t="e">
        <f ca="1">+IF(IFTA_Quarterly!$I30&gt;0,ROUND(IFTA_Quarterly!$I30*Int_Exchange_2!DX$5/100*DX$3,2),0)</f>
        <v>#VALUE!</v>
      </c>
      <c r="DY13" s="2" t="e">
        <f ca="1">+IF(IFTA_Quarterly!$I30&gt;0,ROUND(IFTA_Quarterly!$I30*Int_Exchange_2!DY$5/100*DY$3,2),0)</f>
        <v>#VALUE!</v>
      </c>
      <c r="DZ13" s="2" t="e">
        <f ca="1">+IF(IFTA_Quarterly!$I30&gt;0,ROUND(IFTA_Quarterly!$I30*Int_Exchange_2!DZ$5/100*DZ$3,2),0)</f>
        <v>#VALUE!</v>
      </c>
      <c r="EA13" s="2" t="e">
        <f ca="1">+IF(IFTA_Quarterly!$I30&gt;0,ROUND(IFTA_Quarterly!$I30*Int_Exchange_2!EA$5/100*EA$3,2),0)</f>
        <v>#VALUE!</v>
      </c>
      <c r="EB13" s="2" t="e">
        <f ca="1">+IF(IFTA_Quarterly!$I30&gt;0,ROUND(IFTA_Quarterly!$I30*Int_Exchange_2!EB$5/100*EB$3,2),0)</f>
        <v>#VALUE!</v>
      </c>
      <c r="EC13" s="2" t="e">
        <f ca="1">+IF(IFTA_Quarterly!$I30&gt;0,ROUND(IFTA_Quarterly!$I30*Int_Exchange_2!EC$5/100*EC$3,2),0)</f>
        <v>#VALUE!</v>
      </c>
      <c r="ED13" s="2" t="e">
        <f ca="1">+IF(IFTA_Quarterly!$I30&gt;0,ROUND(IFTA_Quarterly!$I30*Int_Exchange_2!ED$5/100*ED$3,2),0)</f>
        <v>#VALUE!</v>
      </c>
      <c r="EE13" s="2" t="e">
        <f ca="1">+IF(IFTA_Quarterly!$I30&gt;0,ROUND(IFTA_Quarterly!$I30*Int_Exchange_2!EE$5/100*EE$3,2),0)</f>
        <v>#VALUE!</v>
      </c>
    </row>
    <row r="14" spans="1:135" x14ac:dyDescent="0.25">
      <c r="A14" s="2" t="s">
        <v>17</v>
      </c>
      <c r="B14" s="2" t="str">
        <f t="shared" ca="1" si="97"/>
        <v/>
      </c>
      <c r="C14" s="2" t="e">
        <f ca="1">+IF(IFTA_Quarterly!$I31&gt;0,ROUND(IFTA_Quarterly!$I31*Int_Exchange_2!C$5/100*C$3,2),0)</f>
        <v>#VALUE!</v>
      </c>
      <c r="D14" s="2" t="e">
        <f ca="1">+IF(IFTA_Quarterly!$I31&gt;0,ROUND(IFTA_Quarterly!$I31*Int_Exchange_2!D$5/100*D$3,2),0)</f>
        <v>#VALUE!</v>
      </c>
      <c r="E14" s="2" t="e">
        <f ca="1">+IF(IFTA_Quarterly!$I31&gt;0,ROUND(IFTA_Quarterly!$I31*Int_Exchange_2!E$5/100*E$3,2),0)</f>
        <v>#VALUE!</v>
      </c>
      <c r="F14" s="2" t="e">
        <f ca="1">+IF(IFTA_Quarterly!$I31&gt;0,ROUND(IFTA_Quarterly!$I31*Int_Exchange_2!F$5/100*F$3,2),0)</f>
        <v>#VALUE!</v>
      </c>
      <c r="G14" s="2" t="e">
        <f ca="1">+IF(IFTA_Quarterly!$I31&gt;0,ROUND(IFTA_Quarterly!$I31*Int_Exchange_2!G$5/100*G$3,2),0)</f>
        <v>#VALUE!</v>
      </c>
      <c r="H14" s="2" t="e">
        <f ca="1">+IF(IFTA_Quarterly!$I31&gt;0,ROUND(IFTA_Quarterly!$I31*Int_Exchange_2!H$5/100*H$3,2),0)</f>
        <v>#VALUE!</v>
      </c>
      <c r="I14" s="2" t="e">
        <f ca="1">+IF(IFTA_Quarterly!$I31&gt;0,ROUND(IFTA_Quarterly!$I31*Int_Exchange_2!I$5/100*I$3,2),0)</f>
        <v>#VALUE!</v>
      </c>
      <c r="J14" s="2" t="e">
        <f ca="1">+IF(IFTA_Quarterly!$I31&gt;0,ROUND(IFTA_Quarterly!$I31*Int_Exchange_2!J$5/100*J$3,2),0)</f>
        <v>#VALUE!</v>
      </c>
      <c r="K14" s="2" t="e">
        <f ca="1">+IF(IFTA_Quarterly!$I31&gt;0,ROUND(IFTA_Quarterly!$I31*Int_Exchange_2!K$5/100*K$3,2),0)</f>
        <v>#VALUE!</v>
      </c>
      <c r="L14" s="2" t="e">
        <f ca="1">+IF(IFTA_Quarterly!$I31&gt;0,ROUND(IFTA_Quarterly!$I31*Int_Exchange_2!L$5/100*L$3,2),0)</f>
        <v>#VALUE!</v>
      </c>
      <c r="M14" s="2" t="e">
        <f ca="1">+IF(IFTA_Quarterly!$I31&gt;0,ROUND(IFTA_Quarterly!$I31*Int_Exchange_2!M$5/100*M$3,2),0)</f>
        <v>#VALUE!</v>
      </c>
      <c r="N14" s="2" t="e">
        <f ca="1">+IF(IFTA_Quarterly!$I31&gt;0,ROUND(IFTA_Quarterly!$I31*Int_Exchange_2!N$5/100*N$3,2),0)</f>
        <v>#VALUE!</v>
      </c>
      <c r="O14" s="2" t="e">
        <f ca="1">+IF(IFTA_Quarterly!$I31&gt;0,ROUND(IFTA_Quarterly!$I31*Int_Exchange_2!O$5/100*O$3,2),0)</f>
        <v>#VALUE!</v>
      </c>
      <c r="P14" s="2" t="e">
        <f ca="1">+IF(IFTA_Quarterly!$I31&gt;0,ROUND(IFTA_Quarterly!$I31*Int_Exchange_2!P$5/100*P$3,2),0)</f>
        <v>#VALUE!</v>
      </c>
      <c r="Q14" s="2" t="e">
        <f ca="1">+IF(IFTA_Quarterly!$I31&gt;0,ROUND(IFTA_Quarterly!$I31*Int_Exchange_2!Q$5/100*Q$3,2),0)</f>
        <v>#VALUE!</v>
      </c>
      <c r="R14" s="2" t="e">
        <f ca="1">+IF(IFTA_Quarterly!$I31&gt;0,ROUND(IFTA_Quarterly!$I31*Int_Exchange_2!R$5/100*R$3,2),0)</f>
        <v>#VALUE!</v>
      </c>
      <c r="S14" s="2" t="e">
        <f ca="1">+IF(IFTA_Quarterly!$I31&gt;0,ROUND(IFTA_Quarterly!$I31*Int_Exchange_2!S$5/100*S$3,2),0)</f>
        <v>#VALUE!</v>
      </c>
      <c r="T14" s="2" t="e">
        <f ca="1">+IF(IFTA_Quarterly!$I31&gt;0,ROUND(IFTA_Quarterly!$I31*Int_Exchange_2!T$5/100*T$3,2),0)</f>
        <v>#VALUE!</v>
      </c>
      <c r="U14" s="2" t="e">
        <f ca="1">+IF(IFTA_Quarterly!$I31&gt;0,ROUND(IFTA_Quarterly!$I31*Int_Exchange_2!U$5/100*U$3,2),0)</f>
        <v>#VALUE!</v>
      </c>
      <c r="V14" s="2" t="e">
        <f ca="1">+IF(IFTA_Quarterly!$I31&gt;0,ROUND(IFTA_Quarterly!$I31*Int_Exchange_2!V$5/100*V$3,2),0)</f>
        <v>#VALUE!</v>
      </c>
      <c r="W14" s="2" t="e">
        <f ca="1">+IF(IFTA_Quarterly!$I31&gt;0,ROUND(IFTA_Quarterly!$I31*Int_Exchange_2!W$5/100*W$3,2),0)</f>
        <v>#VALUE!</v>
      </c>
      <c r="X14" s="2" t="e">
        <f ca="1">+IF(IFTA_Quarterly!$I31&gt;0,ROUND(IFTA_Quarterly!$I31*Int_Exchange_2!X$5/100*X$3,2),0)</f>
        <v>#VALUE!</v>
      </c>
      <c r="Y14" s="2" t="e">
        <f ca="1">+IF(IFTA_Quarterly!$I31&gt;0,ROUND(IFTA_Quarterly!$I31*Int_Exchange_2!Y$5/100*Y$3,2),0)</f>
        <v>#VALUE!</v>
      </c>
      <c r="Z14" s="2" t="e">
        <f ca="1">+IF(IFTA_Quarterly!$I31&gt;0,ROUND(IFTA_Quarterly!$I31*Int_Exchange_2!Z$5/100*Z$3,2),0)</f>
        <v>#VALUE!</v>
      </c>
      <c r="AA14" s="2" t="e">
        <f ca="1">+IF(IFTA_Quarterly!$I31&gt;0,ROUND(IFTA_Quarterly!$I31*Int_Exchange_2!AA$5/100*AA$3,2),0)</f>
        <v>#VALUE!</v>
      </c>
      <c r="AB14" s="2" t="e">
        <f ca="1">+IF(IFTA_Quarterly!$I31&gt;0,ROUND(IFTA_Quarterly!$I31*Int_Exchange_2!AB$5/100*AB$3,2),0)</f>
        <v>#VALUE!</v>
      </c>
      <c r="AC14" s="2" t="e">
        <f ca="1">+IF(IFTA_Quarterly!$I31&gt;0,ROUND(IFTA_Quarterly!$I31*Int_Exchange_2!AC$5/100*AC$3,2),0)</f>
        <v>#VALUE!</v>
      </c>
      <c r="AD14" s="2" t="e">
        <f ca="1">+IF(IFTA_Quarterly!$I31&gt;0,ROUND(IFTA_Quarterly!$I31*Int_Exchange_2!AD$5/100*AD$3,2),0)</f>
        <v>#VALUE!</v>
      </c>
      <c r="AE14" s="2" t="e">
        <f ca="1">+IF(IFTA_Quarterly!$I31&gt;0,ROUND(IFTA_Quarterly!$I31*Int_Exchange_2!AE$5/100*AE$3,2),0)</f>
        <v>#VALUE!</v>
      </c>
      <c r="AF14" s="2" t="e">
        <f ca="1">+IF(IFTA_Quarterly!$I31&gt;0,ROUND(IFTA_Quarterly!$I31*Int_Exchange_2!AF$5/100*AF$3,2),0)</f>
        <v>#VALUE!</v>
      </c>
      <c r="AG14" s="2" t="e">
        <f ca="1">+IF(IFTA_Quarterly!$I31&gt;0,ROUND(IFTA_Quarterly!$I31*Int_Exchange_2!AG$5/100*AG$3,2),0)</f>
        <v>#VALUE!</v>
      </c>
      <c r="AH14" s="2" t="e">
        <f ca="1">+IF(IFTA_Quarterly!$I31&gt;0,ROUND(IFTA_Quarterly!$I31*Int_Exchange_2!AH$5/100*AH$3,2),0)</f>
        <v>#VALUE!</v>
      </c>
      <c r="AI14" s="2" t="e">
        <f ca="1">+IF(IFTA_Quarterly!$I31&gt;0,ROUND(IFTA_Quarterly!$I31*Int_Exchange_2!AI$5/100*AI$3,2),0)</f>
        <v>#VALUE!</v>
      </c>
      <c r="AJ14" s="2" t="e">
        <f ca="1">+IF(IFTA_Quarterly!$I31&gt;0,ROUND(IFTA_Quarterly!$I31*Int_Exchange_2!AJ$5/100*AJ$3,2),0)</f>
        <v>#VALUE!</v>
      </c>
      <c r="AK14" s="2" t="e">
        <f ca="1">+IF(IFTA_Quarterly!$I31&gt;0,ROUND(IFTA_Quarterly!$I31*Int_Exchange_2!AK$5/100*AK$3,2),0)</f>
        <v>#VALUE!</v>
      </c>
      <c r="AL14" s="2" t="e">
        <f ca="1">+IF(IFTA_Quarterly!$I31&gt;0,ROUND(IFTA_Quarterly!$I31*Int_Exchange_2!AL$5/100*AL$3,2),0)</f>
        <v>#VALUE!</v>
      </c>
      <c r="AM14" s="2" t="e">
        <f ca="1">+IF(IFTA_Quarterly!$I31&gt;0,ROUND(IFTA_Quarterly!$I31*Int_Exchange_2!AM$5/100*AM$3,2),0)</f>
        <v>#VALUE!</v>
      </c>
      <c r="AN14" s="2" t="e">
        <f ca="1">+IF(IFTA_Quarterly!$I31&gt;0,ROUND(IFTA_Quarterly!$I31*Int_Exchange_2!AN$5/100*AN$3,2),0)</f>
        <v>#VALUE!</v>
      </c>
      <c r="AO14" s="2" t="e">
        <f ca="1">+IF(IFTA_Quarterly!$I31&gt;0,ROUND(IFTA_Quarterly!$I31*Int_Exchange_2!AO$5/100*AO$3,2),0)</f>
        <v>#VALUE!</v>
      </c>
      <c r="AP14" s="2" t="e">
        <f ca="1">+IF(IFTA_Quarterly!$I31&gt;0,ROUND(IFTA_Quarterly!$I31*Int_Exchange_2!AP$5/100*AP$3,2),0)</f>
        <v>#VALUE!</v>
      </c>
      <c r="AQ14" s="2" t="e">
        <f ca="1">+IF(IFTA_Quarterly!$I31&gt;0,ROUND(IFTA_Quarterly!$I31*Int_Exchange_2!AQ$5/100*AQ$3,2),0)</f>
        <v>#VALUE!</v>
      </c>
      <c r="AR14" s="2" t="e">
        <f ca="1">+IF(IFTA_Quarterly!$I31&gt;0,ROUND(IFTA_Quarterly!$I31*Int_Exchange_2!AR$5/100*AR$3,2),0)</f>
        <v>#VALUE!</v>
      </c>
      <c r="AS14" s="2" t="e">
        <f ca="1">+IF(IFTA_Quarterly!$I31&gt;0,ROUND(IFTA_Quarterly!$I31*Int_Exchange_2!AS$5/100*AS$3,2),0)</f>
        <v>#VALUE!</v>
      </c>
      <c r="AT14" s="2" t="e">
        <f ca="1">+IF(IFTA_Quarterly!$I31&gt;0,ROUND(IFTA_Quarterly!$I31*Int_Exchange_2!AT$5/100*AT$3,2),0)</f>
        <v>#VALUE!</v>
      </c>
      <c r="AU14" s="2" t="e">
        <f ca="1">+IF(IFTA_Quarterly!$I31&gt;0,ROUND(IFTA_Quarterly!$I31*Int_Exchange_2!AU$5/100*AU$3,2),0)</f>
        <v>#VALUE!</v>
      </c>
      <c r="AV14" s="2" t="e">
        <f ca="1">+IF(IFTA_Quarterly!$I31&gt;0,ROUND(IFTA_Quarterly!$I31*Int_Exchange_2!AV$5/100*AV$3,2),0)</f>
        <v>#VALUE!</v>
      </c>
      <c r="AW14" s="2" t="e">
        <f ca="1">+IF(IFTA_Quarterly!$I31&gt;0,ROUND(IFTA_Quarterly!$I31*Int_Exchange_2!AW$5/100*AW$3,2),0)</f>
        <v>#VALUE!</v>
      </c>
      <c r="AX14" s="2" t="e">
        <f ca="1">+IF(IFTA_Quarterly!$I31&gt;0,ROUND(IFTA_Quarterly!$I31*Int_Exchange_2!AX$5/100*AX$3,2),0)</f>
        <v>#VALUE!</v>
      </c>
      <c r="AY14" s="2" t="e">
        <f ca="1">+IF(IFTA_Quarterly!$I31&gt;0,ROUND(IFTA_Quarterly!$I31*Int_Exchange_2!AY$5/100*AY$3,2),0)</f>
        <v>#VALUE!</v>
      </c>
      <c r="AZ14" s="2" t="e">
        <f ca="1">+IF(IFTA_Quarterly!$I31&gt;0,ROUND(IFTA_Quarterly!$I31*Int_Exchange_2!AZ$5/100*AZ$3,2),0)</f>
        <v>#VALUE!</v>
      </c>
      <c r="BA14" s="2" t="e">
        <f ca="1">+IF(IFTA_Quarterly!$I31&gt;0,ROUND(IFTA_Quarterly!$I31*Int_Exchange_2!BA$5/100*BA$3,2),0)</f>
        <v>#VALUE!</v>
      </c>
      <c r="BB14" s="2" t="e">
        <f ca="1">+IF(IFTA_Quarterly!$I31&gt;0,ROUND(IFTA_Quarterly!$I31*Int_Exchange_2!BB$5/100*BB$3,2),0)</f>
        <v>#VALUE!</v>
      </c>
      <c r="BC14" s="2" t="e">
        <f ca="1">+IF(IFTA_Quarterly!$I31&gt;0,ROUND(IFTA_Quarterly!$I31*Int_Exchange_2!BC$5/100*BC$3,2),0)</f>
        <v>#VALUE!</v>
      </c>
      <c r="BD14" s="2" t="e">
        <f ca="1">+IF(IFTA_Quarterly!$I31&gt;0,ROUND(IFTA_Quarterly!$I31*Int_Exchange_2!BD$5/100*BD$3,2),0)</f>
        <v>#VALUE!</v>
      </c>
      <c r="BE14" s="2" t="e">
        <f ca="1">+IF(IFTA_Quarterly!$I31&gt;0,ROUND(IFTA_Quarterly!$I31*Int_Exchange_2!BE$5/100*BE$3,2),0)</f>
        <v>#VALUE!</v>
      </c>
      <c r="BF14" s="2" t="e">
        <f ca="1">+IF(IFTA_Quarterly!$I31&gt;0,ROUND(IFTA_Quarterly!$I31*Int_Exchange_2!BF$5/100*BF$3,2),0)</f>
        <v>#VALUE!</v>
      </c>
      <c r="BG14" s="2" t="e">
        <f ca="1">+IF(IFTA_Quarterly!$I31&gt;0,ROUND(IFTA_Quarterly!$I31*Int_Exchange_2!BG$5/100*BG$3,2),0)</f>
        <v>#VALUE!</v>
      </c>
      <c r="BH14" s="2" t="e">
        <f ca="1">+IF(IFTA_Quarterly!$I31&gt;0,ROUND(IFTA_Quarterly!$I31*Int_Exchange_2!BH$5/100*BH$3,2),0)</f>
        <v>#VALUE!</v>
      </c>
      <c r="BI14" s="2" t="e">
        <f ca="1">+IF(IFTA_Quarterly!$I31&gt;0,ROUND(IFTA_Quarterly!$I31*Int_Exchange_2!BI$5/100*BI$3,2),0)</f>
        <v>#VALUE!</v>
      </c>
      <c r="BJ14" s="2" t="e">
        <f ca="1">+IF(IFTA_Quarterly!$I31&gt;0,ROUND(IFTA_Quarterly!$I31*Int_Exchange_2!BJ$5/100*BJ$3,2),0)</f>
        <v>#VALUE!</v>
      </c>
      <c r="BK14" s="2" t="e">
        <f ca="1">+IF(IFTA_Quarterly!$I31&gt;0,ROUND(IFTA_Quarterly!$I31*Int_Exchange_2!BK$5/100*BK$3,2),0)</f>
        <v>#VALUE!</v>
      </c>
      <c r="BL14" s="2" t="e">
        <f ca="1">+IF(IFTA_Quarterly!$I31&gt;0,ROUND(IFTA_Quarterly!$I31*Int_Exchange_2!BL$5/100*BL$3,2),0)</f>
        <v>#VALUE!</v>
      </c>
      <c r="BM14" s="2" t="e">
        <f ca="1">+IF(IFTA_Quarterly!$I31&gt;0,ROUND(IFTA_Quarterly!$I31*Int_Exchange_2!BM$5/100*BM$3,2),0)</f>
        <v>#VALUE!</v>
      </c>
      <c r="BN14" s="2" t="e">
        <f ca="1">+IF(IFTA_Quarterly!$I31&gt;0,ROUND(IFTA_Quarterly!$I31*Int_Exchange_2!BN$5/100*BN$3,2),0)</f>
        <v>#VALUE!</v>
      </c>
      <c r="BO14" s="2" t="e">
        <f ca="1">+IF(IFTA_Quarterly!$I31&gt;0,ROUND(IFTA_Quarterly!$I31*Int_Exchange_2!BO$5/100*BO$3,2),0)</f>
        <v>#VALUE!</v>
      </c>
      <c r="BP14" s="2" t="e">
        <f ca="1">+IF(IFTA_Quarterly!$I31&gt;0,ROUND(IFTA_Quarterly!$I31*Int_Exchange_2!BP$5/100*BP$3,2),0)</f>
        <v>#VALUE!</v>
      </c>
      <c r="BQ14" s="2" t="e">
        <f ca="1">+IF(IFTA_Quarterly!$I31&gt;0,ROUND(IFTA_Quarterly!$I31*Int_Exchange_2!BQ$5/100*BQ$3,2),0)</f>
        <v>#VALUE!</v>
      </c>
      <c r="BR14" s="2" t="e">
        <f ca="1">+IF(IFTA_Quarterly!$I31&gt;0,ROUND(IFTA_Quarterly!$I31*Int_Exchange_2!BR$5/100*BR$3,2),0)</f>
        <v>#VALUE!</v>
      </c>
      <c r="BS14" s="2" t="e">
        <f ca="1">+IF(IFTA_Quarterly!$I31&gt;0,ROUND(IFTA_Quarterly!$I31*Int_Exchange_2!BS$5/100*BS$3,2),0)</f>
        <v>#VALUE!</v>
      </c>
      <c r="BT14" s="2" t="e">
        <f ca="1">+IF(IFTA_Quarterly!$I31&gt;0,ROUND(IFTA_Quarterly!$I31*Int_Exchange_2!BT$5/100*BT$3,2),0)</f>
        <v>#VALUE!</v>
      </c>
      <c r="BU14" s="2" t="e">
        <f ca="1">+IF(IFTA_Quarterly!$I31&gt;0,ROUND(IFTA_Quarterly!$I31*Int_Exchange_2!BU$5/100*BU$3,2),0)</f>
        <v>#VALUE!</v>
      </c>
      <c r="BV14" s="2" t="e">
        <f ca="1">+IF(IFTA_Quarterly!$I31&gt;0,ROUND(IFTA_Quarterly!$I31*Int_Exchange_2!BV$5/100*BV$3,2),0)</f>
        <v>#VALUE!</v>
      </c>
      <c r="BW14" s="2" t="e">
        <f ca="1">+IF(IFTA_Quarterly!$I31&gt;0,ROUND(IFTA_Quarterly!$I31*Int_Exchange_2!BW$5/100*BW$3,2),0)</f>
        <v>#VALUE!</v>
      </c>
      <c r="BX14" s="2" t="e">
        <f ca="1">+IF(IFTA_Quarterly!$I31&gt;0,ROUND(IFTA_Quarterly!$I31*Int_Exchange_2!BX$5/100*BX$3,2),0)</f>
        <v>#VALUE!</v>
      </c>
      <c r="BY14" s="2" t="e">
        <f ca="1">+IF(IFTA_Quarterly!$I31&gt;0,ROUND(IFTA_Quarterly!$I31*Int_Exchange_2!BY$5/100*BY$3,2),0)</f>
        <v>#VALUE!</v>
      </c>
      <c r="BZ14" s="2" t="e">
        <f ca="1">+IF(IFTA_Quarterly!$I31&gt;0,ROUND(IFTA_Quarterly!$I31*Int_Exchange_2!BZ$5/100*BZ$3,2),0)</f>
        <v>#VALUE!</v>
      </c>
      <c r="CA14" s="2" t="e">
        <f ca="1">+IF(IFTA_Quarterly!$I31&gt;0,ROUND(IFTA_Quarterly!$I31*Int_Exchange_2!CA$5/100*CA$3,2),0)</f>
        <v>#VALUE!</v>
      </c>
      <c r="CB14" s="2" t="e">
        <f ca="1">+IF(IFTA_Quarterly!$I31&gt;0,ROUND(IFTA_Quarterly!$I31*Int_Exchange_2!CB$5/100*CB$3,2),0)</f>
        <v>#VALUE!</v>
      </c>
      <c r="CC14" s="2" t="e">
        <f ca="1">+IF(IFTA_Quarterly!$I31&gt;0,ROUND(IFTA_Quarterly!$I31*Int_Exchange_2!CC$5/100*CC$3,2),0)</f>
        <v>#VALUE!</v>
      </c>
      <c r="CD14" s="2" t="e">
        <f ca="1">+IF(IFTA_Quarterly!$I31&gt;0,ROUND(IFTA_Quarterly!$I31*Int_Exchange_2!CD$5/100*CD$3,2),0)</f>
        <v>#VALUE!</v>
      </c>
      <c r="CE14" s="2" t="e">
        <f ca="1">+IF(IFTA_Quarterly!$I31&gt;0,ROUND(IFTA_Quarterly!$I31*Int_Exchange_2!CE$5/100*CE$3,2),0)</f>
        <v>#VALUE!</v>
      </c>
      <c r="CF14" s="2" t="e">
        <f ca="1">+IF(IFTA_Quarterly!$I31&gt;0,ROUND(IFTA_Quarterly!$I31*Int_Exchange_2!CF$5/100*CF$3,2),0)</f>
        <v>#VALUE!</v>
      </c>
      <c r="CG14" s="2" t="e">
        <f ca="1">+IF(IFTA_Quarterly!$I31&gt;0,ROUND(IFTA_Quarterly!$I31*Int_Exchange_2!CG$5/100*CG$3,2),0)</f>
        <v>#VALUE!</v>
      </c>
      <c r="CH14" s="2" t="e">
        <f ca="1">+IF(IFTA_Quarterly!$I31&gt;0,ROUND(IFTA_Quarterly!$I31*Int_Exchange_2!CH$5/100*CH$3,2),0)</f>
        <v>#VALUE!</v>
      </c>
      <c r="CI14" s="2" t="e">
        <f ca="1">+IF(IFTA_Quarterly!$I31&gt;0,ROUND(IFTA_Quarterly!$I31*Int_Exchange_2!CI$5/100*CI$3,2),0)</f>
        <v>#VALUE!</v>
      </c>
      <c r="CJ14" s="2" t="e">
        <f ca="1">+IF(IFTA_Quarterly!$I31&gt;0,ROUND(IFTA_Quarterly!$I31*Int_Exchange_2!CJ$5/100*CJ$3,2),0)</f>
        <v>#VALUE!</v>
      </c>
      <c r="CK14" s="2" t="e">
        <f ca="1">+IF(IFTA_Quarterly!$I31&gt;0,ROUND(IFTA_Quarterly!$I31*Int_Exchange_2!CK$5/100*CK$3,2),0)</f>
        <v>#VALUE!</v>
      </c>
      <c r="CL14" s="2" t="e">
        <f ca="1">+IF(IFTA_Quarterly!$I31&gt;0,ROUND(IFTA_Quarterly!$I31*Int_Exchange_2!CL$5/100*CL$3,2),0)</f>
        <v>#VALUE!</v>
      </c>
      <c r="CM14" s="2" t="e">
        <f ca="1">+IF(IFTA_Quarterly!$I31&gt;0,ROUND(IFTA_Quarterly!$I31*Int_Exchange_2!CM$5/100*CM$3,2),0)</f>
        <v>#VALUE!</v>
      </c>
      <c r="CN14" s="2" t="e">
        <f ca="1">+IF(IFTA_Quarterly!$I31&gt;0,ROUND(IFTA_Quarterly!$I31*Int_Exchange_2!CN$5/100*CN$3,2),0)</f>
        <v>#VALUE!</v>
      </c>
      <c r="CO14" s="2" t="e">
        <f ca="1">+IF(IFTA_Quarterly!$I31&gt;0,ROUND(IFTA_Quarterly!$I31*Int_Exchange_2!CO$5/100*CO$3,2),0)</f>
        <v>#VALUE!</v>
      </c>
      <c r="CP14" s="2" t="e">
        <f ca="1">+IF(IFTA_Quarterly!$I31&gt;0,ROUND(IFTA_Quarterly!$I31*Int_Exchange_2!CP$5/100*CP$3,2),0)</f>
        <v>#VALUE!</v>
      </c>
      <c r="CQ14" s="2" t="e">
        <f ca="1">+IF(IFTA_Quarterly!$I31&gt;0,ROUND(IFTA_Quarterly!$I31*Int_Exchange_2!CQ$5/100*CQ$3,2),0)</f>
        <v>#VALUE!</v>
      </c>
      <c r="CR14" s="2" t="e">
        <f ca="1">+IF(IFTA_Quarterly!$I31&gt;0,ROUND(IFTA_Quarterly!$I31*Int_Exchange_2!CR$5/100*CR$3,2),0)</f>
        <v>#VALUE!</v>
      </c>
      <c r="CS14" s="2" t="e">
        <f ca="1">+IF(IFTA_Quarterly!$I31&gt;0,ROUND(IFTA_Quarterly!$I31*Int_Exchange_2!CS$5/100*CS$3,2),0)</f>
        <v>#VALUE!</v>
      </c>
      <c r="CT14" s="2" t="e">
        <f ca="1">+IF(IFTA_Quarterly!$I31&gt;0,ROUND(IFTA_Quarterly!$I31*Int_Exchange_2!CT$5/100*CT$3,2),0)</f>
        <v>#VALUE!</v>
      </c>
      <c r="CU14" s="2" t="e">
        <f ca="1">+IF(IFTA_Quarterly!$I31&gt;0,ROUND(IFTA_Quarterly!$I31*Int_Exchange_2!CU$5/100*CU$3,2),0)</f>
        <v>#VALUE!</v>
      </c>
      <c r="CV14" s="2" t="e">
        <f ca="1">+IF(IFTA_Quarterly!$I31&gt;0,ROUND(IFTA_Quarterly!$I31*Int_Exchange_2!CV$5/100*CV$3,2),0)</f>
        <v>#VALUE!</v>
      </c>
      <c r="CW14" s="2" t="e">
        <f ca="1">+IF(IFTA_Quarterly!$I31&gt;0,ROUND(IFTA_Quarterly!$I31*Int_Exchange_2!CW$5/100*CW$3,2),0)</f>
        <v>#VALUE!</v>
      </c>
      <c r="CX14" s="2" t="e">
        <f ca="1">+IF(IFTA_Quarterly!$I31&gt;0,ROUND(IFTA_Quarterly!$I31*Int_Exchange_2!CX$5/100*CX$3,2),0)</f>
        <v>#VALUE!</v>
      </c>
      <c r="CY14" s="2" t="e">
        <f ca="1">+IF(IFTA_Quarterly!$I31&gt;0,ROUND(IFTA_Quarterly!$I31*Int_Exchange_2!CY$5/100*CY$3,2),0)</f>
        <v>#VALUE!</v>
      </c>
      <c r="CZ14" s="2" t="e">
        <f ca="1">+IF(IFTA_Quarterly!$I31&gt;0,ROUND(IFTA_Quarterly!$I31*Int_Exchange_2!CZ$5/100*CZ$3,2),0)</f>
        <v>#VALUE!</v>
      </c>
      <c r="DA14" s="2" t="e">
        <f ca="1">+IF(IFTA_Quarterly!$I31&gt;0,ROUND(IFTA_Quarterly!$I31*Int_Exchange_2!DA$5/100*DA$3,2),0)</f>
        <v>#VALUE!</v>
      </c>
      <c r="DB14" s="2" t="e">
        <f ca="1">+IF(IFTA_Quarterly!$I31&gt;0,ROUND(IFTA_Quarterly!$I31*Int_Exchange_2!DB$5/100*DB$3,2),0)</f>
        <v>#VALUE!</v>
      </c>
      <c r="DC14" s="2" t="e">
        <f ca="1">+IF(IFTA_Quarterly!$I31&gt;0,ROUND(IFTA_Quarterly!$I31*Int_Exchange_2!DC$5/100*DC$3,2),0)</f>
        <v>#VALUE!</v>
      </c>
      <c r="DD14" s="2" t="e">
        <f ca="1">+IF(IFTA_Quarterly!$I31&gt;0,ROUND(IFTA_Quarterly!$I31*Int_Exchange_2!DD$5/100*DD$3,2),0)</f>
        <v>#VALUE!</v>
      </c>
      <c r="DE14" s="2" t="e">
        <f ca="1">+IF(IFTA_Quarterly!$I31&gt;0,ROUND(IFTA_Quarterly!$I31*Int_Exchange_2!DE$5/100*DE$3,2),0)</f>
        <v>#VALUE!</v>
      </c>
      <c r="DF14" s="2" t="e">
        <f ca="1">+IF(IFTA_Quarterly!$I31&gt;0,ROUND(IFTA_Quarterly!$I31*Int_Exchange_2!DF$5/100*DF$3,2),0)</f>
        <v>#VALUE!</v>
      </c>
      <c r="DG14" s="2" t="e">
        <f ca="1">+IF(IFTA_Quarterly!$I31&gt;0,ROUND(IFTA_Quarterly!$I31*Int_Exchange_2!DG$5/100*DG$3,2),0)</f>
        <v>#VALUE!</v>
      </c>
      <c r="DH14" s="2" t="e">
        <f ca="1">+IF(IFTA_Quarterly!$I31&gt;0,ROUND(IFTA_Quarterly!$I31*Int_Exchange_2!DH$5/100*DH$3,2),0)</f>
        <v>#VALUE!</v>
      </c>
      <c r="DI14" s="2" t="e">
        <f ca="1">+IF(IFTA_Quarterly!$I31&gt;0,ROUND(IFTA_Quarterly!$I31*Int_Exchange_2!DI$5/100*DI$3,2),0)</f>
        <v>#VALUE!</v>
      </c>
      <c r="DJ14" s="2" t="e">
        <f ca="1">+IF(IFTA_Quarterly!$I31&gt;0,ROUND(IFTA_Quarterly!$I31*Int_Exchange_2!DJ$5/100*DJ$3,2),0)</f>
        <v>#VALUE!</v>
      </c>
      <c r="DK14" s="2" t="e">
        <f ca="1">+IF(IFTA_Quarterly!$I31&gt;0,ROUND(IFTA_Quarterly!$I31*Int_Exchange_2!DK$5/100*DK$3,2),0)</f>
        <v>#VALUE!</v>
      </c>
      <c r="DL14" s="2" t="e">
        <f ca="1">+IF(IFTA_Quarterly!$I31&gt;0,ROUND(IFTA_Quarterly!$I31*Int_Exchange_2!DL$5/100*DL$3,2),0)</f>
        <v>#VALUE!</v>
      </c>
      <c r="DM14" s="2" t="e">
        <f ca="1">+IF(IFTA_Quarterly!$I31&gt;0,ROUND(IFTA_Quarterly!$I31*Int_Exchange_2!DM$5/100*DM$3,2),0)</f>
        <v>#VALUE!</v>
      </c>
      <c r="DN14" s="2" t="e">
        <f ca="1">+IF(IFTA_Quarterly!$I31&gt;0,ROUND(IFTA_Quarterly!$I31*Int_Exchange_2!DN$5/100*DN$3,2),0)</f>
        <v>#VALUE!</v>
      </c>
      <c r="DO14" s="2" t="e">
        <f ca="1">+IF(IFTA_Quarterly!$I31&gt;0,ROUND(IFTA_Quarterly!$I31*Int_Exchange_2!DO$5/100*DO$3,2),0)</f>
        <v>#VALUE!</v>
      </c>
      <c r="DP14" s="2" t="e">
        <f ca="1">+IF(IFTA_Quarterly!$I31&gt;0,ROUND(IFTA_Quarterly!$I31*Int_Exchange_2!DP$5/100*DP$3,2),0)</f>
        <v>#VALUE!</v>
      </c>
      <c r="DQ14" s="2" t="e">
        <f ca="1">+IF(IFTA_Quarterly!$I31&gt;0,ROUND(IFTA_Quarterly!$I31*Int_Exchange_2!DQ$5/100*DQ$3,2),0)</f>
        <v>#VALUE!</v>
      </c>
      <c r="DR14" s="2" t="e">
        <f ca="1">+IF(IFTA_Quarterly!$I31&gt;0,ROUND(IFTA_Quarterly!$I31*Int_Exchange_2!DR$5/100*DR$3,2),0)</f>
        <v>#VALUE!</v>
      </c>
      <c r="DS14" s="2" t="e">
        <f ca="1">+IF(IFTA_Quarterly!$I31&gt;0,ROUND(IFTA_Quarterly!$I31*Int_Exchange_2!DS$5/100*DS$3,2),0)</f>
        <v>#VALUE!</v>
      </c>
      <c r="DT14" s="2" t="e">
        <f ca="1">+IF(IFTA_Quarterly!$I31&gt;0,ROUND(IFTA_Quarterly!$I31*Int_Exchange_2!DT$5/100*DT$3,2),0)</f>
        <v>#VALUE!</v>
      </c>
      <c r="DU14" s="2" t="e">
        <f ca="1">+IF(IFTA_Quarterly!$I31&gt;0,ROUND(IFTA_Quarterly!$I31*Int_Exchange_2!DU$5/100*DU$3,2),0)</f>
        <v>#VALUE!</v>
      </c>
      <c r="DV14" s="2" t="e">
        <f ca="1">+IF(IFTA_Quarterly!$I31&gt;0,ROUND(IFTA_Quarterly!$I31*Int_Exchange_2!DV$5/100*DV$3,2),0)</f>
        <v>#VALUE!</v>
      </c>
      <c r="DW14" s="2" t="e">
        <f ca="1">+IF(IFTA_Quarterly!$I31&gt;0,ROUND(IFTA_Quarterly!$I31*Int_Exchange_2!DW$5/100*DW$3,2),0)</f>
        <v>#VALUE!</v>
      </c>
      <c r="DX14" s="2" t="e">
        <f ca="1">+IF(IFTA_Quarterly!$I31&gt;0,ROUND(IFTA_Quarterly!$I31*Int_Exchange_2!DX$5/100*DX$3,2),0)</f>
        <v>#VALUE!</v>
      </c>
      <c r="DY14" s="2" t="e">
        <f ca="1">+IF(IFTA_Quarterly!$I31&gt;0,ROUND(IFTA_Quarterly!$I31*Int_Exchange_2!DY$5/100*DY$3,2),0)</f>
        <v>#VALUE!</v>
      </c>
      <c r="DZ14" s="2" t="e">
        <f ca="1">+IF(IFTA_Quarterly!$I31&gt;0,ROUND(IFTA_Quarterly!$I31*Int_Exchange_2!DZ$5/100*DZ$3,2),0)</f>
        <v>#VALUE!</v>
      </c>
      <c r="EA14" s="2" t="e">
        <f ca="1">+IF(IFTA_Quarterly!$I31&gt;0,ROUND(IFTA_Quarterly!$I31*Int_Exchange_2!EA$5/100*EA$3,2),0)</f>
        <v>#VALUE!</v>
      </c>
      <c r="EB14" s="2" t="e">
        <f ca="1">+IF(IFTA_Quarterly!$I31&gt;0,ROUND(IFTA_Quarterly!$I31*Int_Exchange_2!EB$5/100*EB$3,2),0)</f>
        <v>#VALUE!</v>
      </c>
      <c r="EC14" s="2" t="e">
        <f ca="1">+IF(IFTA_Quarterly!$I31&gt;0,ROUND(IFTA_Quarterly!$I31*Int_Exchange_2!EC$5/100*EC$3,2),0)</f>
        <v>#VALUE!</v>
      </c>
      <c r="ED14" s="2" t="e">
        <f ca="1">+IF(IFTA_Quarterly!$I31&gt;0,ROUND(IFTA_Quarterly!$I31*Int_Exchange_2!ED$5/100*ED$3,2),0)</f>
        <v>#VALUE!</v>
      </c>
      <c r="EE14" s="2" t="e">
        <f ca="1">+IF(IFTA_Quarterly!$I31&gt;0,ROUND(IFTA_Quarterly!$I31*Int_Exchange_2!EE$5/100*EE$3,2),0)</f>
        <v>#VALUE!</v>
      </c>
    </row>
    <row r="15" spans="1:135" x14ac:dyDescent="0.25">
      <c r="A15" s="2" t="s">
        <v>158</v>
      </c>
      <c r="B15" s="2" t="str">
        <f t="shared" ca="1" si="97"/>
        <v/>
      </c>
      <c r="C15" s="2" t="e">
        <f ca="1">+IF(IFTA_Quarterly!$I32&gt;0,ROUND(IFTA_Quarterly!$I32*Int_Exchange_2!C$5/100*C$3,2),0)</f>
        <v>#VALUE!</v>
      </c>
      <c r="D15" s="2" t="e">
        <f ca="1">+IF(IFTA_Quarterly!$I32&gt;0,ROUND(IFTA_Quarterly!$I32*Int_Exchange_2!D$5/100*D$3,2),0)</f>
        <v>#VALUE!</v>
      </c>
      <c r="E15" s="2" t="e">
        <f ca="1">+IF(IFTA_Quarterly!$I32&gt;0,ROUND(IFTA_Quarterly!$I32*Int_Exchange_2!E$5/100*E$3,2),0)</f>
        <v>#VALUE!</v>
      </c>
      <c r="F15" s="2" t="e">
        <f ca="1">+IF(IFTA_Quarterly!$I32&gt;0,ROUND(IFTA_Quarterly!$I32*Int_Exchange_2!F$5/100*F$3,2),0)</f>
        <v>#VALUE!</v>
      </c>
      <c r="G15" s="2" t="e">
        <f ca="1">+IF(IFTA_Quarterly!$I32&gt;0,ROUND(IFTA_Quarterly!$I32*Int_Exchange_2!G$5/100*G$3,2),0)</f>
        <v>#VALUE!</v>
      </c>
      <c r="H15" s="2" t="e">
        <f ca="1">+IF(IFTA_Quarterly!$I32&gt;0,ROUND(IFTA_Quarterly!$I32*Int_Exchange_2!H$5/100*H$3,2),0)</f>
        <v>#VALUE!</v>
      </c>
      <c r="I15" s="2" t="e">
        <f ca="1">+IF(IFTA_Quarterly!$I32&gt;0,ROUND(IFTA_Quarterly!$I32*Int_Exchange_2!I$5/100*I$3,2),0)</f>
        <v>#VALUE!</v>
      </c>
      <c r="J15" s="2" t="e">
        <f ca="1">+IF(IFTA_Quarterly!$I32&gt;0,ROUND(IFTA_Quarterly!$I32*Int_Exchange_2!J$5/100*J$3,2),0)</f>
        <v>#VALUE!</v>
      </c>
      <c r="K15" s="2" t="e">
        <f ca="1">+IF(IFTA_Quarterly!$I32&gt;0,ROUND(IFTA_Quarterly!$I32*Int_Exchange_2!K$5/100*K$3,2),0)</f>
        <v>#VALUE!</v>
      </c>
      <c r="L15" s="2" t="e">
        <f ca="1">+IF(IFTA_Quarterly!$I32&gt;0,ROUND(IFTA_Quarterly!$I32*Int_Exchange_2!L$5/100*L$3,2),0)</f>
        <v>#VALUE!</v>
      </c>
      <c r="M15" s="2" t="e">
        <f ca="1">+IF(IFTA_Quarterly!$I32&gt;0,ROUND(IFTA_Quarterly!$I32*Int_Exchange_2!M$5/100*M$3,2),0)</f>
        <v>#VALUE!</v>
      </c>
      <c r="N15" s="2" t="e">
        <f ca="1">+IF(IFTA_Quarterly!$I32&gt;0,ROUND(IFTA_Quarterly!$I32*Int_Exchange_2!N$5/100*N$3,2),0)</f>
        <v>#VALUE!</v>
      </c>
      <c r="O15" s="2" t="e">
        <f ca="1">+IF(IFTA_Quarterly!$I32&gt;0,ROUND(IFTA_Quarterly!$I32*Int_Exchange_2!O$5/100*O$3,2),0)</f>
        <v>#VALUE!</v>
      </c>
      <c r="P15" s="2" t="e">
        <f ca="1">+IF(IFTA_Quarterly!$I32&gt;0,ROUND(IFTA_Quarterly!$I32*Int_Exchange_2!P$5/100*P$3,2),0)</f>
        <v>#VALUE!</v>
      </c>
      <c r="Q15" s="2" t="e">
        <f ca="1">+IF(IFTA_Quarterly!$I32&gt;0,ROUND(IFTA_Quarterly!$I32*Int_Exchange_2!Q$5/100*Q$3,2),0)</f>
        <v>#VALUE!</v>
      </c>
      <c r="R15" s="2" t="e">
        <f ca="1">+IF(IFTA_Quarterly!$I32&gt;0,ROUND(IFTA_Quarterly!$I32*Int_Exchange_2!R$5/100*R$3,2),0)</f>
        <v>#VALUE!</v>
      </c>
      <c r="S15" s="2" t="e">
        <f ca="1">+IF(IFTA_Quarterly!$I32&gt;0,ROUND(IFTA_Quarterly!$I32*Int_Exchange_2!S$5/100*S$3,2),0)</f>
        <v>#VALUE!</v>
      </c>
      <c r="T15" s="2" t="e">
        <f ca="1">+IF(IFTA_Quarterly!$I32&gt;0,ROUND(IFTA_Quarterly!$I32*Int_Exchange_2!T$5/100*T$3,2),0)</f>
        <v>#VALUE!</v>
      </c>
      <c r="U15" s="2" t="e">
        <f ca="1">+IF(IFTA_Quarterly!$I32&gt;0,ROUND(IFTA_Quarterly!$I32*Int_Exchange_2!U$5/100*U$3,2),0)</f>
        <v>#VALUE!</v>
      </c>
      <c r="V15" s="2" t="e">
        <f ca="1">+IF(IFTA_Quarterly!$I32&gt;0,ROUND(IFTA_Quarterly!$I32*Int_Exchange_2!V$5/100*V$3,2),0)</f>
        <v>#VALUE!</v>
      </c>
      <c r="W15" s="2" t="e">
        <f ca="1">+IF(IFTA_Quarterly!$I32&gt;0,ROUND(IFTA_Quarterly!$I32*Int_Exchange_2!W$5/100*W$3,2),0)</f>
        <v>#VALUE!</v>
      </c>
      <c r="X15" s="2" t="e">
        <f ca="1">+IF(IFTA_Quarterly!$I32&gt;0,ROUND(IFTA_Quarterly!$I32*Int_Exchange_2!X$5/100*X$3,2),0)</f>
        <v>#VALUE!</v>
      </c>
      <c r="Y15" s="2" t="e">
        <f ca="1">+IF(IFTA_Quarterly!$I32&gt;0,ROUND(IFTA_Quarterly!$I32*Int_Exchange_2!Y$5/100*Y$3,2),0)</f>
        <v>#VALUE!</v>
      </c>
      <c r="Z15" s="2" t="e">
        <f ca="1">+IF(IFTA_Quarterly!$I32&gt;0,ROUND(IFTA_Quarterly!$I32*Int_Exchange_2!Z$5/100*Z$3,2),0)</f>
        <v>#VALUE!</v>
      </c>
      <c r="AA15" s="2" t="e">
        <f ca="1">+IF(IFTA_Quarterly!$I32&gt;0,ROUND(IFTA_Quarterly!$I32*Int_Exchange_2!AA$5/100*AA$3,2),0)</f>
        <v>#VALUE!</v>
      </c>
      <c r="AB15" s="2" t="e">
        <f ca="1">+IF(IFTA_Quarterly!$I32&gt;0,ROUND(IFTA_Quarterly!$I32*Int_Exchange_2!AB$5/100*AB$3,2),0)</f>
        <v>#VALUE!</v>
      </c>
      <c r="AC15" s="2" t="e">
        <f ca="1">+IF(IFTA_Quarterly!$I32&gt;0,ROUND(IFTA_Quarterly!$I32*Int_Exchange_2!AC$5/100*AC$3,2),0)</f>
        <v>#VALUE!</v>
      </c>
      <c r="AD15" s="2" t="e">
        <f ca="1">+IF(IFTA_Quarterly!$I32&gt;0,ROUND(IFTA_Quarterly!$I32*Int_Exchange_2!AD$5/100*AD$3,2),0)</f>
        <v>#VALUE!</v>
      </c>
      <c r="AE15" s="2" t="e">
        <f ca="1">+IF(IFTA_Quarterly!$I32&gt;0,ROUND(IFTA_Quarterly!$I32*Int_Exchange_2!AE$5/100*AE$3,2),0)</f>
        <v>#VALUE!</v>
      </c>
      <c r="AF15" s="2" t="e">
        <f ca="1">+IF(IFTA_Quarterly!$I32&gt;0,ROUND(IFTA_Quarterly!$I32*Int_Exchange_2!AF$5/100*AF$3,2),0)</f>
        <v>#VALUE!</v>
      </c>
      <c r="AG15" s="2" t="e">
        <f ca="1">+IF(IFTA_Quarterly!$I32&gt;0,ROUND(IFTA_Quarterly!$I32*Int_Exchange_2!AG$5/100*AG$3,2),0)</f>
        <v>#VALUE!</v>
      </c>
      <c r="AH15" s="2" t="e">
        <f ca="1">+IF(IFTA_Quarterly!$I32&gt;0,ROUND(IFTA_Quarterly!$I32*Int_Exchange_2!AH$5/100*AH$3,2),0)</f>
        <v>#VALUE!</v>
      </c>
      <c r="AI15" s="2" t="e">
        <f ca="1">+IF(IFTA_Quarterly!$I32&gt;0,ROUND(IFTA_Quarterly!$I32*Int_Exchange_2!AI$5/100*AI$3,2),0)</f>
        <v>#VALUE!</v>
      </c>
      <c r="AJ15" s="2" t="e">
        <f ca="1">+IF(IFTA_Quarterly!$I32&gt;0,ROUND(IFTA_Quarterly!$I32*Int_Exchange_2!AJ$5/100*AJ$3,2),0)</f>
        <v>#VALUE!</v>
      </c>
      <c r="AK15" s="2" t="e">
        <f ca="1">+IF(IFTA_Quarterly!$I32&gt;0,ROUND(IFTA_Quarterly!$I32*Int_Exchange_2!AK$5/100*AK$3,2),0)</f>
        <v>#VALUE!</v>
      </c>
      <c r="AL15" s="2" t="e">
        <f ca="1">+IF(IFTA_Quarterly!$I32&gt;0,ROUND(IFTA_Quarterly!$I32*Int_Exchange_2!AL$5/100*AL$3,2),0)</f>
        <v>#VALUE!</v>
      </c>
      <c r="AM15" s="2" t="e">
        <f ca="1">+IF(IFTA_Quarterly!$I32&gt;0,ROUND(IFTA_Quarterly!$I32*Int_Exchange_2!AM$5/100*AM$3,2),0)</f>
        <v>#VALUE!</v>
      </c>
      <c r="AN15" s="2" t="e">
        <f ca="1">+IF(IFTA_Quarterly!$I32&gt;0,ROUND(IFTA_Quarterly!$I32*Int_Exchange_2!AN$5/100*AN$3,2),0)</f>
        <v>#VALUE!</v>
      </c>
      <c r="AO15" s="2" t="e">
        <f ca="1">+IF(IFTA_Quarterly!$I32&gt;0,ROUND(IFTA_Quarterly!$I32*Int_Exchange_2!AO$5/100*AO$3,2),0)</f>
        <v>#VALUE!</v>
      </c>
      <c r="AP15" s="2" t="e">
        <f ca="1">+IF(IFTA_Quarterly!$I32&gt;0,ROUND(IFTA_Quarterly!$I32*Int_Exchange_2!AP$5/100*AP$3,2),0)</f>
        <v>#VALUE!</v>
      </c>
      <c r="AQ15" s="2" t="e">
        <f ca="1">+IF(IFTA_Quarterly!$I32&gt;0,ROUND(IFTA_Quarterly!$I32*Int_Exchange_2!AQ$5/100*AQ$3,2),0)</f>
        <v>#VALUE!</v>
      </c>
      <c r="AR15" s="2" t="e">
        <f ca="1">+IF(IFTA_Quarterly!$I32&gt;0,ROUND(IFTA_Quarterly!$I32*Int_Exchange_2!AR$5/100*AR$3,2),0)</f>
        <v>#VALUE!</v>
      </c>
      <c r="AS15" s="2" t="e">
        <f ca="1">+IF(IFTA_Quarterly!$I32&gt;0,ROUND(IFTA_Quarterly!$I32*Int_Exchange_2!AS$5/100*AS$3,2),0)</f>
        <v>#VALUE!</v>
      </c>
      <c r="AT15" s="2" t="e">
        <f ca="1">+IF(IFTA_Quarterly!$I32&gt;0,ROUND(IFTA_Quarterly!$I32*Int_Exchange_2!AT$5/100*AT$3,2),0)</f>
        <v>#VALUE!</v>
      </c>
      <c r="AU15" s="2" t="e">
        <f ca="1">+IF(IFTA_Quarterly!$I32&gt;0,ROUND(IFTA_Quarterly!$I32*Int_Exchange_2!AU$5/100*AU$3,2),0)</f>
        <v>#VALUE!</v>
      </c>
      <c r="AV15" s="2" t="e">
        <f ca="1">+IF(IFTA_Quarterly!$I32&gt;0,ROUND(IFTA_Quarterly!$I32*Int_Exchange_2!AV$5/100*AV$3,2),0)</f>
        <v>#VALUE!</v>
      </c>
      <c r="AW15" s="2" t="e">
        <f ca="1">+IF(IFTA_Quarterly!$I32&gt;0,ROUND(IFTA_Quarterly!$I32*Int_Exchange_2!AW$5/100*AW$3,2),0)</f>
        <v>#VALUE!</v>
      </c>
      <c r="AX15" s="2" t="e">
        <f ca="1">+IF(IFTA_Quarterly!$I32&gt;0,ROUND(IFTA_Quarterly!$I32*Int_Exchange_2!AX$5/100*AX$3,2),0)</f>
        <v>#VALUE!</v>
      </c>
      <c r="AY15" s="2" t="e">
        <f ca="1">+IF(IFTA_Quarterly!$I32&gt;0,ROUND(IFTA_Quarterly!$I32*Int_Exchange_2!AY$5/100*AY$3,2),0)</f>
        <v>#VALUE!</v>
      </c>
      <c r="AZ15" s="2" t="e">
        <f ca="1">+IF(IFTA_Quarterly!$I32&gt;0,ROUND(IFTA_Quarterly!$I32*Int_Exchange_2!AZ$5/100*AZ$3,2),0)</f>
        <v>#VALUE!</v>
      </c>
      <c r="BA15" s="2" t="e">
        <f ca="1">+IF(IFTA_Quarterly!$I32&gt;0,ROUND(IFTA_Quarterly!$I32*Int_Exchange_2!BA$5/100*BA$3,2),0)</f>
        <v>#VALUE!</v>
      </c>
      <c r="BB15" s="2" t="e">
        <f ca="1">+IF(IFTA_Quarterly!$I32&gt;0,ROUND(IFTA_Quarterly!$I32*Int_Exchange_2!BB$5/100*BB$3,2),0)</f>
        <v>#VALUE!</v>
      </c>
      <c r="BC15" s="2" t="e">
        <f ca="1">+IF(IFTA_Quarterly!$I32&gt;0,ROUND(IFTA_Quarterly!$I32*Int_Exchange_2!BC$5/100*BC$3,2),0)</f>
        <v>#VALUE!</v>
      </c>
      <c r="BD15" s="2" t="e">
        <f ca="1">+IF(IFTA_Quarterly!$I32&gt;0,ROUND(IFTA_Quarterly!$I32*Int_Exchange_2!BD$5/100*BD$3,2),0)</f>
        <v>#VALUE!</v>
      </c>
      <c r="BE15" s="2" t="e">
        <f ca="1">+IF(IFTA_Quarterly!$I32&gt;0,ROUND(IFTA_Quarterly!$I32*Int_Exchange_2!BE$5/100*BE$3,2),0)</f>
        <v>#VALUE!</v>
      </c>
      <c r="BF15" s="2" t="e">
        <f ca="1">+IF(IFTA_Quarterly!$I32&gt;0,ROUND(IFTA_Quarterly!$I32*Int_Exchange_2!BF$5/100*BF$3,2),0)</f>
        <v>#VALUE!</v>
      </c>
      <c r="BG15" s="2" t="e">
        <f ca="1">+IF(IFTA_Quarterly!$I32&gt;0,ROUND(IFTA_Quarterly!$I32*Int_Exchange_2!BG$5/100*BG$3,2),0)</f>
        <v>#VALUE!</v>
      </c>
      <c r="BH15" s="2" t="e">
        <f ca="1">+IF(IFTA_Quarterly!$I32&gt;0,ROUND(IFTA_Quarterly!$I32*Int_Exchange_2!BH$5/100*BH$3,2),0)</f>
        <v>#VALUE!</v>
      </c>
      <c r="BI15" s="2" t="e">
        <f ca="1">+IF(IFTA_Quarterly!$I32&gt;0,ROUND(IFTA_Quarterly!$I32*Int_Exchange_2!BI$5/100*BI$3,2),0)</f>
        <v>#VALUE!</v>
      </c>
      <c r="BJ15" s="2" t="e">
        <f ca="1">+IF(IFTA_Quarterly!$I32&gt;0,ROUND(IFTA_Quarterly!$I32*Int_Exchange_2!BJ$5/100*BJ$3,2),0)</f>
        <v>#VALUE!</v>
      </c>
      <c r="BK15" s="2" t="e">
        <f ca="1">+IF(IFTA_Quarterly!$I32&gt;0,ROUND(IFTA_Quarterly!$I32*Int_Exchange_2!BK$5/100*BK$3,2),0)</f>
        <v>#VALUE!</v>
      </c>
      <c r="BL15" s="2" t="e">
        <f ca="1">+IF(IFTA_Quarterly!$I32&gt;0,ROUND(IFTA_Quarterly!$I32*Int_Exchange_2!BL$5/100*BL$3,2),0)</f>
        <v>#VALUE!</v>
      </c>
      <c r="BM15" s="2" t="e">
        <f ca="1">+IF(IFTA_Quarterly!$I32&gt;0,ROUND(IFTA_Quarterly!$I32*Int_Exchange_2!BM$5/100*BM$3,2),0)</f>
        <v>#VALUE!</v>
      </c>
      <c r="BN15" s="2" t="e">
        <f ca="1">+IF(IFTA_Quarterly!$I32&gt;0,ROUND(IFTA_Quarterly!$I32*Int_Exchange_2!BN$5/100*BN$3,2),0)</f>
        <v>#VALUE!</v>
      </c>
      <c r="BO15" s="2" t="e">
        <f ca="1">+IF(IFTA_Quarterly!$I32&gt;0,ROUND(IFTA_Quarterly!$I32*Int_Exchange_2!BO$5/100*BO$3,2),0)</f>
        <v>#VALUE!</v>
      </c>
      <c r="BP15" s="2" t="e">
        <f ca="1">+IF(IFTA_Quarterly!$I32&gt;0,ROUND(IFTA_Quarterly!$I32*Int_Exchange_2!BP$5/100*BP$3,2),0)</f>
        <v>#VALUE!</v>
      </c>
      <c r="BQ15" s="2" t="e">
        <f ca="1">+IF(IFTA_Quarterly!$I32&gt;0,ROUND(IFTA_Quarterly!$I32*Int_Exchange_2!BQ$5/100*BQ$3,2),0)</f>
        <v>#VALUE!</v>
      </c>
      <c r="BR15" s="2" t="e">
        <f ca="1">+IF(IFTA_Quarterly!$I32&gt;0,ROUND(IFTA_Quarterly!$I32*Int_Exchange_2!BR$5/100*BR$3,2),0)</f>
        <v>#VALUE!</v>
      </c>
      <c r="BS15" s="2" t="e">
        <f ca="1">+IF(IFTA_Quarterly!$I32&gt;0,ROUND(IFTA_Quarterly!$I32*Int_Exchange_2!BS$5/100*BS$3,2),0)</f>
        <v>#VALUE!</v>
      </c>
      <c r="BT15" s="2" t="e">
        <f ca="1">+IF(IFTA_Quarterly!$I32&gt;0,ROUND(IFTA_Quarterly!$I32*Int_Exchange_2!BT$5/100*BT$3,2),0)</f>
        <v>#VALUE!</v>
      </c>
      <c r="BU15" s="2" t="e">
        <f ca="1">+IF(IFTA_Quarterly!$I32&gt;0,ROUND(IFTA_Quarterly!$I32*Int_Exchange_2!BU$5/100*BU$3,2),0)</f>
        <v>#VALUE!</v>
      </c>
      <c r="BV15" s="2" t="e">
        <f ca="1">+IF(IFTA_Quarterly!$I32&gt;0,ROUND(IFTA_Quarterly!$I32*Int_Exchange_2!BV$5/100*BV$3,2),0)</f>
        <v>#VALUE!</v>
      </c>
      <c r="BW15" s="2" t="e">
        <f ca="1">+IF(IFTA_Quarterly!$I32&gt;0,ROUND(IFTA_Quarterly!$I32*Int_Exchange_2!BW$5/100*BW$3,2),0)</f>
        <v>#VALUE!</v>
      </c>
      <c r="BX15" s="2" t="e">
        <f ca="1">+IF(IFTA_Quarterly!$I32&gt;0,ROUND(IFTA_Quarterly!$I32*Int_Exchange_2!BX$5/100*BX$3,2),0)</f>
        <v>#VALUE!</v>
      </c>
      <c r="BY15" s="2" t="e">
        <f ca="1">+IF(IFTA_Quarterly!$I32&gt;0,ROUND(IFTA_Quarterly!$I32*Int_Exchange_2!BY$5/100*BY$3,2),0)</f>
        <v>#VALUE!</v>
      </c>
      <c r="BZ15" s="2" t="e">
        <f ca="1">+IF(IFTA_Quarterly!$I32&gt;0,ROUND(IFTA_Quarterly!$I32*Int_Exchange_2!BZ$5/100*BZ$3,2),0)</f>
        <v>#VALUE!</v>
      </c>
      <c r="CA15" s="2" t="e">
        <f ca="1">+IF(IFTA_Quarterly!$I32&gt;0,ROUND(IFTA_Quarterly!$I32*Int_Exchange_2!CA$5/100*CA$3,2),0)</f>
        <v>#VALUE!</v>
      </c>
      <c r="CB15" s="2" t="e">
        <f ca="1">+IF(IFTA_Quarterly!$I32&gt;0,ROUND(IFTA_Quarterly!$I32*Int_Exchange_2!CB$5/100*CB$3,2),0)</f>
        <v>#VALUE!</v>
      </c>
      <c r="CC15" s="2" t="e">
        <f ca="1">+IF(IFTA_Quarterly!$I32&gt;0,ROUND(IFTA_Quarterly!$I32*Int_Exchange_2!CC$5/100*CC$3,2),0)</f>
        <v>#VALUE!</v>
      </c>
      <c r="CD15" s="2" t="e">
        <f ca="1">+IF(IFTA_Quarterly!$I32&gt;0,ROUND(IFTA_Quarterly!$I32*Int_Exchange_2!CD$5/100*CD$3,2),0)</f>
        <v>#VALUE!</v>
      </c>
      <c r="CE15" s="2" t="e">
        <f ca="1">+IF(IFTA_Quarterly!$I32&gt;0,ROUND(IFTA_Quarterly!$I32*Int_Exchange_2!CE$5/100*CE$3,2),0)</f>
        <v>#VALUE!</v>
      </c>
      <c r="CF15" s="2" t="e">
        <f ca="1">+IF(IFTA_Quarterly!$I32&gt;0,ROUND(IFTA_Quarterly!$I32*Int_Exchange_2!CF$5/100*CF$3,2),0)</f>
        <v>#VALUE!</v>
      </c>
      <c r="CG15" s="2" t="e">
        <f ca="1">+IF(IFTA_Quarterly!$I32&gt;0,ROUND(IFTA_Quarterly!$I32*Int_Exchange_2!CG$5/100*CG$3,2),0)</f>
        <v>#VALUE!</v>
      </c>
      <c r="CH15" s="2" t="e">
        <f ca="1">+IF(IFTA_Quarterly!$I32&gt;0,ROUND(IFTA_Quarterly!$I32*Int_Exchange_2!CH$5/100*CH$3,2),0)</f>
        <v>#VALUE!</v>
      </c>
      <c r="CI15" s="2" t="e">
        <f ca="1">+IF(IFTA_Quarterly!$I32&gt;0,ROUND(IFTA_Quarterly!$I32*Int_Exchange_2!CI$5/100*CI$3,2),0)</f>
        <v>#VALUE!</v>
      </c>
      <c r="CJ15" s="2" t="e">
        <f ca="1">+IF(IFTA_Quarterly!$I32&gt;0,ROUND(IFTA_Quarterly!$I32*Int_Exchange_2!CJ$5/100*CJ$3,2),0)</f>
        <v>#VALUE!</v>
      </c>
      <c r="CK15" s="2" t="e">
        <f ca="1">+IF(IFTA_Quarterly!$I32&gt;0,ROUND(IFTA_Quarterly!$I32*Int_Exchange_2!CK$5/100*CK$3,2),0)</f>
        <v>#VALUE!</v>
      </c>
      <c r="CL15" s="2" t="e">
        <f ca="1">+IF(IFTA_Quarterly!$I32&gt;0,ROUND(IFTA_Quarterly!$I32*Int_Exchange_2!CL$5/100*CL$3,2),0)</f>
        <v>#VALUE!</v>
      </c>
      <c r="CM15" s="2" t="e">
        <f ca="1">+IF(IFTA_Quarterly!$I32&gt;0,ROUND(IFTA_Quarterly!$I32*Int_Exchange_2!CM$5/100*CM$3,2),0)</f>
        <v>#VALUE!</v>
      </c>
      <c r="CN15" s="2" t="e">
        <f ca="1">+IF(IFTA_Quarterly!$I32&gt;0,ROUND(IFTA_Quarterly!$I32*Int_Exchange_2!CN$5/100*CN$3,2),0)</f>
        <v>#VALUE!</v>
      </c>
      <c r="CO15" s="2" t="e">
        <f ca="1">+IF(IFTA_Quarterly!$I32&gt;0,ROUND(IFTA_Quarterly!$I32*Int_Exchange_2!CO$5/100*CO$3,2),0)</f>
        <v>#VALUE!</v>
      </c>
      <c r="CP15" s="2" t="e">
        <f ca="1">+IF(IFTA_Quarterly!$I32&gt;0,ROUND(IFTA_Quarterly!$I32*Int_Exchange_2!CP$5/100*CP$3,2),0)</f>
        <v>#VALUE!</v>
      </c>
      <c r="CQ15" s="2" t="e">
        <f ca="1">+IF(IFTA_Quarterly!$I32&gt;0,ROUND(IFTA_Quarterly!$I32*Int_Exchange_2!CQ$5/100*CQ$3,2),0)</f>
        <v>#VALUE!</v>
      </c>
      <c r="CR15" s="2" t="e">
        <f ca="1">+IF(IFTA_Quarterly!$I32&gt;0,ROUND(IFTA_Quarterly!$I32*Int_Exchange_2!CR$5/100*CR$3,2),0)</f>
        <v>#VALUE!</v>
      </c>
      <c r="CS15" s="2" t="e">
        <f ca="1">+IF(IFTA_Quarterly!$I32&gt;0,ROUND(IFTA_Quarterly!$I32*Int_Exchange_2!CS$5/100*CS$3,2),0)</f>
        <v>#VALUE!</v>
      </c>
      <c r="CT15" s="2" t="e">
        <f ca="1">+IF(IFTA_Quarterly!$I32&gt;0,ROUND(IFTA_Quarterly!$I32*Int_Exchange_2!CT$5/100*CT$3,2),0)</f>
        <v>#VALUE!</v>
      </c>
      <c r="CU15" s="2" t="e">
        <f ca="1">+IF(IFTA_Quarterly!$I32&gt;0,ROUND(IFTA_Quarterly!$I32*Int_Exchange_2!CU$5/100*CU$3,2),0)</f>
        <v>#VALUE!</v>
      </c>
      <c r="CV15" s="2" t="e">
        <f ca="1">+IF(IFTA_Quarterly!$I32&gt;0,ROUND(IFTA_Quarterly!$I32*Int_Exchange_2!CV$5/100*CV$3,2),0)</f>
        <v>#VALUE!</v>
      </c>
      <c r="CW15" s="2" t="e">
        <f ca="1">+IF(IFTA_Quarterly!$I32&gt;0,ROUND(IFTA_Quarterly!$I32*Int_Exchange_2!CW$5/100*CW$3,2),0)</f>
        <v>#VALUE!</v>
      </c>
      <c r="CX15" s="2" t="e">
        <f ca="1">+IF(IFTA_Quarterly!$I32&gt;0,ROUND(IFTA_Quarterly!$I32*Int_Exchange_2!CX$5/100*CX$3,2),0)</f>
        <v>#VALUE!</v>
      </c>
      <c r="CY15" s="2" t="e">
        <f ca="1">+IF(IFTA_Quarterly!$I32&gt;0,ROUND(IFTA_Quarterly!$I32*Int_Exchange_2!CY$5/100*CY$3,2),0)</f>
        <v>#VALUE!</v>
      </c>
      <c r="CZ15" s="2" t="e">
        <f ca="1">+IF(IFTA_Quarterly!$I32&gt;0,ROUND(IFTA_Quarterly!$I32*Int_Exchange_2!CZ$5/100*CZ$3,2),0)</f>
        <v>#VALUE!</v>
      </c>
      <c r="DA15" s="2" t="e">
        <f ca="1">+IF(IFTA_Quarterly!$I32&gt;0,ROUND(IFTA_Quarterly!$I32*Int_Exchange_2!DA$5/100*DA$3,2),0)</f>
        <v>#VALUE!</v>
      </c>
      <c r="DB15" s="2" t="e">
        <f ca="1">+IF(IFTA_Quarterly!$I32&gt;0,ROUND(IFTA_Quarterly!$I32*Int_Exchange_2!DB$5/100*DB$3,2),0)</f>
        <v>#VALUE!</v>
      </c>
      <c r="DC15" s="2" t="e">
        <f ca="1">+IF(IFTA_Quarterly!$I32&gt;0,ROUND(IFTA_Quarterly!$I32*Int_Exchange_2!DC$5/100*DC$3,2),0)</f>
        <v>#VALUE!</v>
      </c>
      <c r="DD15" s="2" t="e">
        <f ca="1">+IF(IFTA_Quarterly!$I32&gt;0,ROUND(IFTA_Quarterly!$I32*Int_Exchange_2!DD$5/100*DD$3,2),0)</f>
        <v>#VALUE!</v>
      </c>
      <c r="DE15" s="2" t="e">
        <f ca="1">+IF(IFTA_Quarterly!$I32&gt;0,ROUND(IFTA_Quarterly!$I32*Int_Exchange_2!DE$5/100*DE$3,2),0)</f>
        <v>#VALUE!</v>
      </c>
      <c r="DF15" s="2" t="e">
        <f ca="1">+IF(IFTA_Quarterly!$I32&gt;0,ROUND(IFTA_Quarterly!$I32*Int_Exchange_2!DF$5/100*DF$3,2),0)</f>
        <v>#VALUE!</v>
      </c>
      <c r="DG15" s="2" t="e">
        <f ca="1">+IF(IFTA_Quarterly!$I32&gt;0,ROUND(IFTA_Quarterly!$I32*Int_Exchange_2!DG$5/100*DG$3,2),0)</f>
        <v>#VALUE!</v>
      </c>
      <c r="DH15" s="2" t="e">
        <f ca="1">+IF(IFTA_Quarterly!$I32&gt;0,ROUND(IFTA_Quarterly!$I32*Int_Exchange_2!DH$5/100*DH$3,2),0)</f>
        <v>#VALUE!</v>
      </c>
      <c r="DI15" s="2" t="e">
        <f ca="1">+IF(IFTA_Quarterly!$I32&gt;0,ROUND(IFTA_Quarterly!$I32*Int_Exchange_2!DI$5/100*DI$3,2),0)</f>
        <v>#VALUE!</v>
      </c>
      <c r="DJ15" s="2" t="e">
        <f ca="1">+IF(IFTA_Quarterly!$I32&gt;0,ROUND(IFTA_Quarterly!$I32*Int_Exchange_2!DJ$5/100*DJ$3,2),0)</f>
        <v>#VALUE!</v>
      </c>
      <c r="DK15" s="2" t="e">
        <f ca="1">+IF(IFTA_Quarterly!$I32&gt;0,ROUND(IFTA_Quarterly!$I32*Int_Exchange_2!DK$5/100*DK$3,2),0)</f>
        <v>#VALUE!</v>
      </c>
      <c r="DL15" s="2" t="e">
        <f ca="1">+IF(IFTA_Quarterly!$I32&gt;0,ROUND(IFTA_Quarterly!$I32*Int_Exchange_2!DL$5/100*DL$3,2),0)</f>
        <v>#VALUE!</v>
      </c>
      <c r="DM15" s="2" t="e">
        <f ca="1">+IF(IFTA_Quarterly!$I32&gt;0,ROUND(IFTA_Quarterly!$I32*Int_Exchange_2!DM$5/100*DM$3,2),0)</f>
        <v>#VALUE!</v>
      </c>
      <c r="DN15" s="2" t="e">
        <f ca="1">+IF(IFTA_Quarterly!$I32&gt;0,ROUND(IFTA_Quarterly!$I32*Int_Exchange_2!DN$5/100*DN$3,2),0)</f>
        <v>#VALUE!</v>
      </c>
      <c r="DO15" s="2" t="e">
        <f ca="1">+IF(IFTA_Quarterly!$I32&gt;0,ROUND(IFTA_Quarterly!$I32*Int_Exchange_2!DO$5/100*DO$3,2),0)</f>
        <v>#VALUE!</v>
      </c>
      <c r="DP15" s="2" t="e">
        <f ca="1">+IF(IFTA_Quarterly!$I32&gt;0,ROUND(IFTA_Quarterly!$I32*Int_Exchange_2!DP$5/100*DP$3,2),0)</f>
        <v>#VALUE!</v>
      </c>
      <c r="DQ15" s="2" t="e">
        <f ca="1">+IF(IFTA_Quarterly!$I32&gt;0,ROUND(IFTA_Quarterly!$I32*Int_Exchange_2!DQ$5/100*DQ$3,2),0)</f>
        <v>#VALUE!</v>
      </c>
      <c r="DR15" s="2" t="e">
        <f ca="1">+IF(IFTA_Quarterly!$I32&gt;0,ROUND(IFTA_Quarterly!$I32*Int_Exchange_2!DR$5/100*DR$3,2),0)</f>
        <v>#VALUE!</v>
      </c>
      <c r="DS15" s="2" t="e">
        <f ca="1">+IF(IFTA_Quarterly!$I32&gt;0,ROUND(IFTA_Quarterly!$I32*Int_Exchange_2!DS$5/100*DS$3,2),0)</f>
        <v>#VALUE!</v>
      </c>
      <c r="DT15" s="2" t="e">
        <f ca="1">+IF(IFTA_Quarterly!$I32&gt;0,ROUND(IFTA_Quarterly!$I32*Int_Exchange_2!DT$5/100*DT$3,2),0)</f>
        <v>#VALUE!</v>
      </c>
      <c r="DU15" s="2" t="e">
        <f ca="1">+IF(IFTA_Quarterly!$I32&gt;0,ROUND(IFTA_Quarterly!$I32*Int_Exchange_2!DU$5/100*DU$3,2),0)</f>
        <v>#VALUE!</v>
      </c>
      <c r="DV15" s="2" t="e">
        <f ca="1">+IF(IFTA_Quarterly!$I32&gt;0,ROUND(IFTA_Quarterly!$I32*Int_Exchange_2!DV$5/100*DV$3,2),0)</f>
        <v>#VALUE!</v>
      </c>
      <c r="DW15" s="2" t="e">
        <f ca="1">+IF(IFTA_Quarterly!$I32&gt;0,ROUND(IFTA_Quarterly!$I32*Int_Exchange_2!DW$5/100*DW$3,2),0)</f>
        <v>#VALUE!</v>
      </c>
      <c r="DX15" s="2" t="e">
        <f ca="1">+IF(IFTA_Quarterly!$I32&gt;0,ROUND(IFTA_Quarterly!$I32*Int_Exchange_2!DX$5/100*DX$3,2),0)</f>
        <v>#VALUE!</v>
      </c>
      <c r="DY15" s="2" t="e">
        <f ca="1">+IF(IFTA_Quarterly!$I32&gt;0,ROUND(IFTA_Quarterly!$I32*Int_Exchange_2!DY$5/100*DY$3,2),0)</f>
        <v>#VALUE!</v>
      </c>
      <c r="DZ15" s="2" t="e">
        <f ca="1">+IF(IFTA_Quarterly!$I32&gt;0,ROUND(IFTA_Quarterly!$I32*Int_Exchange_2!DZ$5/100*DZ$3,2),0)</f>
        <v>#VALUE!</v>
      </c>
      <c r="EA15" s="2" t="e">
        <f ca="1">+IF(IFTA_Quarterly!$I32&gt;0,ROUND(IFTA_Quarterly!$I32*Int_Exchange_2!EA$5/100*EA$3,2),0)</f>
        <v>#VALUE!</v>
      </c>
      <c r="EB15" s="2" t="e">
        <f ca="1">+IF(IFTA_Quarterly!$I32&gt;0,ROUND(IFTA_Quarterly!$I32*Int_Exchange_2!EB$5/100*EB$3,2),0)</f>
        <v>#VALUE!</v>
      </c>
      <c r="EC15" s="2" t="e">
        <f ca="1">+IF(IFTA_Quarterly!$I32&gt;0,ROUND(IFTA_Quarterly!$I32*Int_Exchange_2!EC$5/100*EC$3,2),0)</f>
        <v>#VALUE!</v>
      </c>
      <c r="ED15" s="2" t="e">
        <f ca="1">+IF(IFTA_Quarterly!$I32&gt;0,ROUND(IFTA_Quarterly!$I32*Int_Exchange_2!ED$5/100*ED$3,2),0)</f>
        <v>#VALUE!</v>
      </c>
      <c r="EE15" s="2" t="e">
        <f ca="1">+IF(IFTA_Quarterly!$I32&gt;0,ROUND(IFTA_Quarterly!$I32*Int_Exchange_2!EE$5/100*EE$3,2),0)</f>
        <v>#VALUE!</v>
      </c>
    </row>
    <row r="16" spans="1:135" x14ac:dyDescent="0.25">
      <c r="A16" s="2" t="s">
        <v>27</v>
      </c>
      <c r="B16" s="2" t="str">
        <f t="shared" ca="1" si="97"/>
        <v/>
      </c>
      <c r="C16" s="2" t="e">
        <f ca="1">+IF(IFTA_Quarterly!$I33&gt;0,ROUND(IFTA_Quarterly!$I33*Int_Exchange_2!C$5/100*C$3,2),0)</f>
        <v>#VALUE!</v>
      </c>
      <c r="D16" s="2" t="e">
        <f ca="1">+IF(IFTA_Quarterly!$I33&gt;0,ROUND(IFTA_Quarterly!$I33*Int_Exchange_2!D$5/100*D$3,2),0)</f>
        <v>#VALUE!</v>
      </c>
      <c r="E16" s="2" t="e">
        <f ca="1">+IF(IFTA_Quarterly!$I33&gt;0,ROUND(IFTA_Quarterly!$I33*Int_Exchange_2!E$5/100*E$3,2),0)</f>
        <v>#VALUE!</v>
      </c>
      <c r="F16" s="2" t="e">
        <f ca="1">+IF(IFTA_Quarterly!$I33&gt;0,ROUND(IFTA_Quarterly!$I33*Int_Exchange_2!F$5/100*F$3,2),0)</f>
        <v>#VALUE!</v>
      </c>
      <c r="G16" s="2" t="e">
        <f ca="1">+IF(IFTA_Quarterly!$I33&gt;0,ROUND(IFTA_Quarterly!$I33*Int_Exchange_2!G$5/100*G$3,2),0)</f>
        <v>#VALUE!</v>
      </c>
      <c r="H16" s="2" t="e">
        <f ca="1">+IF(IFTA_Quarterly!$I33&gt;0,ROUND(IFTA_Quarterly!$I33*Int_Exchange_2!H$5/100*H$3,2),0)</f>
        <v>#VALUE!</v>
      </c>
      <c r="I16" s="2" t="e">
        <f ca="1">+IF(IFTA_Quarterly!$I33&gt;0,ROUND(IFTA_Quarterly!$I33*Int_Exchange_2!I$5/100*I$3,2),0)</f>
        <v>#VALUE!</v>
      </c>
      <c r="J16" s="2" t="e">
        <f ca="1">+IF(IFTA_Quarterly!$I33&gt;0,ROUND(IFTA_Quarterly!$I33*Int_Exchange_2!J$5/100*J$3,2),0)</f>
        <v>#VALUE!</v>
      </c>
      <c r="K16" s="2" t="e">
        <f ca="1">+IF(IFTA_Quarterly!$I33&gt;0,ROUND(IFTA_Quarterly!$I33*Int_Exchange_2!K$5/100*K$3,2),0)</f>
        <v>#VALUE!</v>
      </c>
      <c r="L16" s="2" t="e">
        <f ca="1">+IF(IFTA_Quarterly!$I33&gt;0,ROUND(IFTA_Quarterly!$I33*Int_Exchange_2!L$5/100*L$3,2),0)</f>
        <v>#VALUE!</v>
      </c>
      <c r="M16" s="2" t="e">
        <f ca="1">+IF(IFTA_Quarterly!$I33&gt;0,ROUND(IFTA_Quarterly!$I33*Int_Exchange_2!M$5/100*M$3,2),0)</f>
        <v>#VALUE!</v>
      </c>
      <c r="N16" s="2" t="e">
        <f ca="1">+IF(IFTA_Quarterly!$I33&gt;0,ROUND(IFTA_Quarterly!$I33*Int_Exchange_2!N$5/100*N$3,2),0)</f>
        <v>#VALUE!</v>
      </c>
      <c r="O16" s="2" t="e">
        <f ca="1">+IF(IFTA_Quarterly!$I33&gt;0,ROUND(IFTA_Quarterly!$I33*Int_Exchange_2!O$5/100*O$3,2),0)</f>
        <v>#VALUE!</v>
      </c>
      <c r="P16" s="2" t="e">
        <f ca="1">+IF(IFTA_Quarterly!$I33&gt;0,ROUND(IFTA_Quarterly!$I33*Int_Exchange_2!P$5/100*P$3,2),0)</f>
        <v>#VALUE!</v>
      </c>
      <c r="Q16" s="2" t="e">
        <f ca="1">+IF(IFTA_Quarterly!$I33&gt;0,ROUND(IFTA_Quarterly!$I33*Int_Exchange_2!Q$5/100*Q$3,2),0)</f>
        <v>#VALUE!</v>
      </c>
      <c r="R16" s="2" t="e">
        <f ca="1">+IF(IFTA_Quarterly!$I33&gt;0,ROUND(IFTA_Quarterly!$I33*Int_Exchange_2!R$5/100*R$3,2),0)</f>
        <v>#VALUE!</v>
      </c>
      <c r="S16" s="2" t="e">
        <f ca="1">+IF(IFTA_Quarterly!$I33&gt;0,ROUND(IFTA_Quarterly!$I33*Int_Exchange_2!S$5/100*S$3,2),0)</f>
        <v>#VALUE!</v>
      </c>
      <c r="T16" s="2" t="e">
        <f ca="1">+IF(IFTA_Quarterly!$I33&gt;0,ROUND(IFTA_Quarterly!$I33*Int_Exchange_2!T$5/100*T$3,2),0)</f>
        <v>#VALUE!</v>
      </c>
      <c r="U16" s="2" t="e">
        <f ca="1">+IF(IFTA_Quarterly!$I33&gt;0,ROUND(IFTA_Quarterly!$I33*Int_Exchange_2!U$5/100*U$3,2),0)</f>
        <v>#VALUE!</v>
      </c>
      <c r="V16" s="2" t="e">
        <f ca="1">+IF(IFTA_Quarterly!$I33&gt;0,ROUND(IFTA_Quarterly!$I33*Int_Exchange_2!V$5/100*V$3,2),0)</f>
        <v>#VALUE!</v>
      </c>
      <c r="W16" s="2" t="e">
        <f ca="1">+IF(IFTA_Quarterly!$I33&gt;0,ROUND(IFTA_Quarterly!$I33*Int_Exchange_2!W$5/100*W$3,2),0)</f>
        <v>#VALUE!</v>
      </c>
      <c r="X16" s="2" t="e">
        <f ca="1">+IF(IFTA_Quarterly!$I33&gt;0,ROUND(IFTA_Quarterly!$I33*Int_Exchange_2!X$5/100*X$3,2),0)</f>
        <v>#VALUE!</v>
      </c>
      <c r="Y16" s="2" t="e">
        <f ca="1">+IF(IFTA_Quarterly!$I33&gt;0,ROUND(IFTA_Quarterly!$I33*Int_Exchange_2!Y$5/100*Y$3,2),0)</f>
        <v>#VALUE!</v>
      </c>
      <c r="Z16" s="2" t="e">
        <f ca="1">+IF(IFTA_Quarterly!$I33&gt;0,ROUND(IFTA_Quarterly!$I33*Int_Exchange_2!Z$5/100*Z$3,2),0)</f>
        <v>#VALUE!</v>
      </c>
      <c r="AA16" s="2" t="e">
        <f ca="1">+IF(IFTA_Quarterly!$I33&gt;0,ROUND(IFTA_Quarterly!$I33*Int_Exchange_2!AA$5/100*AA$3,2),0)</f>
        <v>#VALUE!</v>
      </c>
      <c r="AB16" s="2" t="e">
        <f ca="1">+IF(IFTA_Quarterly!$I33&gt;0,ROUND(IFTA_Quarterly!$I33*Int_Exchange_2!AB$5/100*AB$3,2),0)</f>
        <v>#VALUE!</v>
      </c>
      <c r="AC16" s="2" t="e">
        <f ca="1">+IF(IFTA_Quarterly!$I33&gt;0,ROUND(IFTA_Quarterly!$I33*Int_Exchange_2!AC$5/100*AC$3,2),0)</f>
        <v>#VALUE!</v>
      </c>
      <c r="AD16" s="2" t="e">
        <f ca="1">+IF(IFTA_Quarterly!$I33&gt;0,ROUND(IFTA_Quarterly!$I33*Int_Exchange_2!AD$5/100*AD$3,2),0)</f>
        <v>#VALUE!</v>
      </c>
      <c r="AE16" s="2" t="e">
        <f ca="1">+IF(IFTA_Quarterly!$I33&gt;0,ROUND(IFTA_Quarterly!$I33*Int_Exchange_2!AE$5/100*AE$3,2),0)</f>
        <v>#VALUE!</v>
      </c>
      <c r="AF16" s="2" t="e">
        <f ca="1">+IF(IFTA_Quarterly!$I33&gt;0,ROUND(IFTA_Quarterly!$I33*Int_Exchange_2!AF$5/100*AF$3,2),0)</f>
        <v>#VALUE!</v>
      </c>
      <c r="AG16" s="2" t="e">
        <f ca="1">+IF(IFTA_Quarterly!$I33&gt;0,ROUND(IFTA_Quarterly!$I33*Int_Exchange_2!AG$5/100*AG$3,2),0)</f>
        <v>#VALUE!</v>
      </c>
      <c r="AH16" s="2" t="e">
        <f ca="1">+IF(IFTA_Quarterly!$I33&gt;0,ROUND(IFTA_Quarterly!$I33*Int_Exchange_2!AH$5/100*AH$3,2),0)</f>
        <v>#VALUE!</v>
      </c>
      <c r="AI16" s="2" t="e">
        <f ca="1">+IF(IFTA_Quarterly!$I33&gt;0,ROUND(IFTA_Quarterly!$I33*Int_Exchange_2!AI$5/100*AI$3,2),0)</f>
        <v>#VALUE!</v>
      </c>
      <c r="AJ16" s="2" t="e">
        <f ca="1">+IF(IFTA_Quarterly!$I33&gt;0,ROUND(IFTA_Quarterly!$I33*Int_Exchange_2!AJ$5/100*AJ$3,2),0)</f>
        <v>#VALUE!</v>
      </c>
      <c r="AK16" s="2" t="e">
        <f ca="1">+IF(IFTA_Quarterly!$I33&gt;0,ROUND(IFTA_Quarterly!$I33*Int_Exchange_2!AK$5/100*AK$3,2),0)</f>
        <v>#VALUE!</v>
      </c>
      <c r="AL16" s="2" t="e">
        <f ca="1">+IF(IFTA_Quarterly!$I33&gt;0,ROUND(IFTA_Quarterly!$I33*Int_Exchange_2!AL$5/100*AL$3,2),0)</f>
        <v>#VALUE!</v>
      </c>
      <c r="AM16" s="2" t="e">
        <f ca="1">+IF(IFTA_Quarterly!$I33&gt;0,ROUND(IFTA_Quarterly!$I33*Int_Exchange_2!AM$5/100*AM$3,2),0)</f>
        <v>#VALUE!</v>
      </c>
      <c r="AN16" s="2" t="e">
        <f ca="1">+IF(IFTA_Quarterly!$I33&gt;0,ROUND(IFTA_Quarterly!$I33*Int_Exchange_2!AN$5/100*AN$3,2),0)</f>
        <v>#VALUE!</v>
      </c>
      <c r="AO16" s="2" t="e">
        <f ca="1">+IF(IFTA_Quarterly!$I33&gt;0,ROUND(IFTA_Quarterly!$I33*Int_Exchange_2!AO$5/100*AO$3,2),0)</f>
        <v>#VALUE!</v>
      </c>
      <c r="AP16" s="2" t="e">
        <f ca="1">+IF(IFTA_Quarterly!$I33&gt;0,ROUND(IFTA_Quarterly!$I33*Int_Exchange_2!AP$5/100*AP$3,2),0)</f>
        <v>#VALUE!</v>
      </c>
      <c r="AQ16" s="2" t="e">
        <f ca="1">+IF(IFTA_Quarterly!$I33&gt;0,ROUND(IFTA_Quarterly!$I33*Int_Exchange_2!AQ$5/100*AQ$3,2),0)</f>
        <v>#VALUE!</v>
      </c>
      <c r="AR16" s="2" t="e">
        <f ca="1">+IF(IFTA_Quarterly!$I33&gt;0,ROUND(IFTA_Quarterly!$I33*Int_Exchange_2!AR$5/100*AR$3,2),0)</f>
        <v>#VALUE!</v>
      </c>
      <c r="AS16" s="2" t="e">
        <f ca="1">+IF(IFTA_Quarterly!$I33&gt;0,ROUND(IFTA_Quarterly!$I33*Int_Exchange_2!AS$5/100*AS$3,2),0)</f>
        <v>#VALUE!</v>
      </c>
      <c r="AT16" s="2" t="e">
        <f ca="1">+IF(IFTA_Quarterly!$I33&gt;0,ROUND(IFTA_Quarterly!$I33*Int_Exchange_2!AT$5/100*AT$3,2),0)</f>
        <v>#VALUE!</v>
      </c>
      <c r="AU16" s="2" t="e">
        <f ca="1">+IF(IFTA_Quarterly!$I33&gt;0,ROUND(IFTA_Quarterly!$I33*Int_Exchange_2!AU$5/100*AU$3,2),0)</f>
        <v>#VALUE!</v>
      </c>
      <c r="AV16" s="2" t="e">
        <f ca="1">+IF(IFTA_Quarterly!$I33&gt;0,ROUND(IFTA_Quarterly!$I33*Int_Exchange_2!AV$5/100*AV$3,2),0)</f>
        <v>#VALUE!</v>
      </c>
      <c r="AW16" s="2" t="e">
        <f ca="1">+IF(IFTA_Quarterly!$I33&gt;0,ROUND(IFTA_Quarterly!$I33*Int_Exchange_2!AW$5/100*AW$3,2),0)</f>
        <v>#VALUE!</v>
      </c>
      <c r="AX16" s="2" t="e">
        <f ca="1">+IF(IFTA_Quarterly!$I33&gt;0,ROUND(IFTA_Quarterly!$I33*Int_Exchange_2!AX$5/100*AX$3,2),0)</f>
        <v>#VALUE!</v>
      </c>
      <c r="AY16" s="2" t="e">
        <f ca="1">+IF(IFTA_Quarterly!$I33&gt;0,ROUND(IFTA_Quarterly!$I33*Int_Exchange_2!AY$5/100*AY$3,2),0)</f>
        <v>#VALUE!</v>
      </c>
      <c r="AZ16" s="2" t="e">
        <f ca="1">+IF(IFTA_Quarterly!$I33&gt;0,ROUND(IFTA_Quarterly!$I33*Int_Exchange_2!AZ$5/100*AZ$3,2),0)</f>
        <v>#VALUE!</v>
      </c>
      <c r="BA16" s="2" t="e">
        <f ca="1">+IF(IFTA_Quarterly!$I33&gt;0,ROUND(IFTA_Quarterly!$I33*Int_Exchange_2!BA$5/100*BA$3,2),0)</f>
        <v>#VALUE!</v>
      </c>
      <c r="BB16" s="2" t="e">
        <f ca="1">+IF(IFTA_Quarterly!$I33&gt;0,ROUND(IFTA_Quarterly!$I33*Int_Exchange_2!BB$5/100*BB$3,2),0)</f>
        <v>#VALUE!</v>
      </c>
      <c r="BC16" s="2" t="e">
        <f ca="1">+IF(IFTA_Quarterly!$I33&gt;0,ROUND(IFTA_Quarterly!$I33*Int_Exchange_2!BC$5/100*BC$3,2),0)</f>
        <v>#VALUE!</v>
      </c>
      <c r="BD16" s="2" t="e">
        <f ca="1">+IF(IFTA_Quarterly!$I33&gt;0,ROUND(IFTA_Quarterly!$I33*Int_Exchange_2!BD$5/100*BD$3,2),0)</f>
        <v>#VALUE!</v>
      </c>
      <c r="BE16" s="2" t="e">
        <f ca="1">+IF(IFTA_Quarterly!$I33&gt;0,ROUND(IFTA_Quarterly!$I33*Int_Exchange_2!BE$5/100*BE$3,2),0)</f>
        <v>#VALUE!</v>
      </c>
      <c r="BF16" s="2" t="e">
        <f ca="1">+IF(IFTA_Quarterly!$I33&gt;0,ROUND(IFTA_Quarterly!$I33*Int_Exchange_2!BF$5/100*BF$3,2),0)</f>
        <v>#VALUE!</v>
      </c>
      <c r="BG16" s="2" t="e">
        <f ca="1">+IF(IFTA_Quarterly!$I33&gt;0,ROUND(IFTA_Quarterly!$I33*Int_Exchange_2!BG$5/100*BG$3,2),0)</f>
        <v>#VALUE!</v>
      </c>
      <c r="BH16" s="2" t="e">
        <f ca="1">+IF(IFTA_Quarterly!$I33&gt;0,ROUND(IFTA_Quarterly!$I33*Int_Exchange_2!BH$5/100*BH$3,2),0)</f>
        <v>#VALUE!</v>
      </c>
      <c r="BI16" s="2" t="e">
        <f ca="1">+IF(IFTA_Quarterly!$I33&gt;0,ROUND(IFTA_Quarterly!$I33*Int_Exchange_2!BI$5/100*BI$3,2),0)</f>
        <v>#VALUE!</v>
      </c>
      <c r="BJ16" s="2" t="e">
        <f ca="1">+IF(IFTA_Quarterly!$I33&gt;0,ROUND(IFTA_Quarterly!$I33*Int_Exchange_2!BJ$5/100*BJ$3,2),0)</f>
        <v>#VALUE!</v>
      </c>
      <c r="BK16" s="2" t="e">
        <f ca="1">+IF(IFTA_Quarterly!$I33&gt;0,ROUND(IFTA_Quarterly!$I33*Int_Exchange_2!BK$5/100*BK$3,2),0)</f>
        <v>#VALUE!</v>
      </c>
      <c r="BL16" s="2" t="e">
        <f ca="1">+IF(IFTA_Quarterly!$I33&gt;0,ROUND(IFTA_Quarterly!$I33*Int_Exchange_2!BL$5/100*BL$3,2),0)</f>
        <v>#VALUE!</v>
      </c>
      <c r="BM16" s="2" t="e">
        <f ca="1">+IF(IFTA_Quarterly!$I33&gt;0,ROUND(IFTA_Quarterly!$I33*Int_Exchange_2!BM$5/100*BM$3,2),0)</f>
        <v>#VALUE!</v>
      </c>
      <c r="BN16" s="2" t="e">
        <f ca="1">+IF(IFTA_Quarterly!$I33&gt;0,ROUND(IFTA_Quarterly!$I33*Int_Exchange_2!BN$5/100*BN$3,2),0)</f>
        <v>#VALUE!</v>
      </c>
      <c r="BO16" s="2" t="e">
        <f ca="1">+IF(IFTA_Quarterly!$I33&gt;0,ROUND(IFTA_Quarterly!$I33*Int_Exchange_2!BO$5/100*BO$3,2),0)</f>
        <v>#VALUE!</v>
      </c>
      <c r="BP16" s="2" t="e">
        <f ca="1">+IF(IFTA_Quarterly!$I33&gt;0,ROUND(IFTA_Quarterly!$I33*Int_Exchange_2!BP$5/100*BP$3,2),0)</f>
        <v>#VALUE!</v>
      </c>
      <c r="BQ16" s="2" t="e">
        <f ca="1">+IF(IFTA_Quarterly!$I33&gt;0,ROUND(IFTA_Quarterly!$I33*Int_Exchange_2!BQ$5/100*BQ$3,2),0)</f>
        <v>#VALUE!</v>
      </c>
      <c r="BR16" s="2" t="e">
        <f ca="1">+IF(IFTA_Quarterly!$I33&gt;0,ROUND(IFTA_Quarterly!$I33*Int_Exchange_2!BR$5/100*BR$3,2),0)</f>
        <v>#VALUE!</v>
      </c>
      <c r="BS16" s="2" t="e">
        <f ca="1">+IF(IFTA_Quarterly!$I33&gt;0,ROUND(IFTA_Quarterly!$I33*Int_Exchange_2!BS$5/100*BS$3,2),0)</f>
        <v>#VALUE!</v>
      </c>
      <c r="BT16" s="2" t="e">
        <f ca="1">+IF(IFTA_Quarterly!$I33&gt;0,ROUND(IFTA_Quarterly!$I33*Int_Exchange_2!BT$5/100*BT$3,2),0)</f>
        <v>#VALUE!</v>
      </c>
      <c r="BU16" s="2" t="e">
        <f ca="1">+IF(IFTA_Quarterly!$I33&gt;0,ROUND(IFTA_Quarterly!$I33*Int_Exchange_2!BU$5/100*BU$3,2),0)</f>
        <v>#VALUE!</v>
      </c>
      <c r="BV16" s="2" t="e">
        <f ca="1">+IF(IFTA_Quarterly!$I33&gt;0,ROUND(IFTA_Quarterly!$I33*Int_Exchange_2!BV$5/100*BV$3,2),0)</f>
        <v>#VALUE!</v>
      </c>
      <c r="BW16" s="2" t="e">
        <f ca="1">+IF(IFTA_Quarterly!$I33&gt;0,ROUND(IFTA_Quarterly!$I33*Int_Exchange_2!BW$5/100*BW$3,2),0)</f>
        <v>#VALUE!</v>
      </c>
      <c r="BX16" s="2" t="e">
        <f ca="1">+IF(IFTA_Quarterly!$I33&gt;0,ROUND(IFTA_Quarterly!$I33*Int_Exchange_2!BX$5/100*BX$3,2),0)</f>
        <v>#VALUE!</v>
      </c>
      <c r="BY16" s="2" t="e">
        <f ca="1">+IF(IFTA_Quarterly!$I33&gt;0,ROUND(IFTA_Quarterly!$I33*Int_Exchange_2!BY$5/100*BY$3,2),0)</f>
        <v>#VALUE!</v>
      </c>
      <c r="BZ16" s="2" t="e">
        <f ca="1">+IF(IFTA_Quarterly!$I33&gt;0,ROUND(IFTA_Quarterly!$I33*Int_Exchange_2!BZ$5/100*BZ$3,2),0)</f>
        <v>#VALUE!</v>
      </c>
      <c r="CA16" s="2" t="e">
        <f ca="1">+IF(IFTA_Quarterly!$I33&gt;0,ROUND(IFTA_Quarterly!$I33*Int_Exchange_2!CA$5/100*CA$3,2),0)</f>
        <v>#VALUE!</v>
      </c>
      <c r="CB16" s="2" t="e">
        <f ca="1">+IF(IFTA_Quarterly!$I33&gt;0,ROUND(IFTA_Quarterly!$I33*Int_Exchange_2!CB$5/100*CB$3,2),0)</f>
        <v>#VALUE!</v>
      </c>
      <c r="CC16" s="2" t="e">
        <f ca="1">+IF(IFTA_Quarterly!$I33&gt;0,ROUND(IFTA_Quarterly!$I33*Int_Exchange_2!CC$5/100*CC$3,2),0)</f>
        <v>#VALUE!</v>
      </c>
      <c r="CD16" s="2" t="e">
        <f ca="1">+IF(IFTA_Quarterly!$I33&gt;0,ROUND(IFTA_Quarterly!$I33*Int_Exchange_2!CD$5/100*CD$3,2),0)</f>
        <v>#VALUE!</v>
      </c>
      <c r="CE16" s="2" t="e">
        <f ca="1">+IF(IFTA_Quarterly!$I33&gt;0,ROUND(IFTA_Quarterly!$I33*Int_Exchange_2!CE$5/100*CE$3,2),0)</f>
        <v>#VALUE!</v>
      </c>
      <c r="CF16" s="2" t="e">
        <f ca="1">+IF(IFTA_Quarterly!$I33&gt;0,ROUND(IFTA_Quarterly!$I33*Int_Exchange_2!CF$5/100*CF$3,2),0)</f>
        <v>#VALUE!</v>
      </c>
      <c r="CG16" s="2" t="e">
        <f ca="1">+IF(IFTA_Quarterly!$I33&gt;0,ROUND(IFTA_Quarterly!$I33*Int_Exchange_2!CG$5/100*CG$3,2),0)</f>
        <v>#VALUE!</v>
      </c>
      <c r="CH16" s="2" t="e">
        <f ca="1">+IF(IFTA_Quarterly!$I33&gt;0,ROUND(IFTA_Quarterly!$I33*Int_Exchange_2!CH$5/100*CH$3,2),0)</f>
        <v>#VALUE!</v>
      </c>
      <c r="CI16" s="2" t="e">
        <f ca="1">+IF(IFTA_Quarterly!$I33&gt;0,ROUND(IFTA_Quarterly!$I33*Int_Exchange_2!CI$5/100*CI$3,2),0)</f>
        <v>#VALUE!</v>
      </c>
      <c r="CJ16" s="2" t="e">
        <f ca="1">+IF(IFTA_Quarterly!$I33&gt;0,ROUND(IFTA_Quarterly!$I33*Int_Exchange_2!CJ$5/100*CJ$3,2),0)</f>
        <v>#VALUE!</v>
      </c>
      <c r="CK16" s="2" t="e">
        <f ca="1">+IF(IFTA_Quarterly!$I33&gt;0,ROUND(IFTA_Quarterly!$I33*Int_Exchange_2!CK$5/100*CK$3,2),0)</f>
        <v>#VALUE!</v>
      </c>
      <c r="CL16" s="2" t="e">
        <f ca="1">+IF(IFTA_Quarterly!$I33&gt;0,ROUND(IFTA_Quarterly!$I33*Int_Exchange_2!CL$5/100*CL$3,2),0)</f>
        <v>#VALUE!</v>
      </c>
      <c r="CM16" s="2" t="e">
        <f ca="1">+IF(IFTA_Quarterly!$I33&gt;0,ROUND(IFTA_Quarterly!$I33*Int_Exchange_2!CM$5/100*CM$3,2),0)</f>
        <v>#VALUE!</v>
      </c>
      <c r="CN16" s="2" t="e">
        <f ca="1">+IF(IFTA_Quarterly!$I33&gt;0,ROUND(IFTA_Quarterly!$I33*Int_Exchange_2!CN$5/100*CN$3,2),0)</f>
        <v>#VALUE!</v>
      </c>
      <c r="CO16" s="2" t="e">
        <f ca="1">+IF(IFTA_Quarterly!$I33&gt;0,ROUND(IFTA_Quarterly!$I33*Int_Exchange_2!CO$5/100*CO$3,2),0)</f>
        <v>#VALUE!</v>
      </c>
      <c r="CP16" s="2" t="e">
        <f ca="1">+IF(IFTA_Quarterly!$I33&gt;0,ROUND(IFTA_Quarterly!$I33*Int_Exchange_2!CP$5/100*CP$3,2),0)</f>
        <v>#VALUE!</v>
      </c>
      <c r="CQ16" s="2" t="e">
        <f ca="1">+IF(IFTA_Quarterly!$I33&gt;0,ROUND(IFTA_Quarterly!$I33*Int_Exchange_2!CQ$5/100*CQ$3,2),0)</f>
        <v>#VALUE!</v>
      </c>
      <c r="CR16" s="2" t="e">
        <f ca="1">+IF(IFTA_Quarterly!$I33&gt;0,ROUND(IFTA_Quarterly!$I33*Int_Exchange_2!CR$5/100*CR$3,2),0)</f>
        <v>#VALUE!</v>
      </c>
      <c r="CS16" s="2" t="e">
        <f ca="1">+IF(IFTA_Quarterly!$I33&gt;0,ROUND(IFTA_Quarterly!$I33*Int_Exchange_2!CS$5/100*CS$3,2),0)</f>
        <v>#VALUE!</v>
      </c>
      <c r="CT16" s="2" t="e">
        <f ca="1">+IF(IFTA_Quarterly!$I33&gt;0,ROUND(IFTA_Quarterly!$I33*Int_Exchange_2!CT$5/100*CT$3,2),0)</f>
        <v>#VALUE!</v>
      </c>
      <c r="CU16" s="2" t="e">
        <f ca="1">+IF(IFTA_Quarterly!$I33&gt;0,ROUND(IFTA_Quarterly!$I33*Int_Exchange_2!CU$5/100*CU$3,2),0)</f>
        <v>#VALUE!</v>
      </c>
      <c r="CV16" s="2" t="e">
        <f ca="1">+IF(IFTA_Quarterly!$I33&gt;0,ROUND(IFTA_Quarterly!$I33*Int_Exchange_2!CV$5/100*CV$3,2),0)</f>
        <v>#VALUE!</v>
      </c>
      <c r="CW16" s="2" t="e">
        <f ca="1">+IF(IFTA_Quarterly!$I33&gt;0,ROUND(IFTA_Quarterly!$I33*Int_Exchange_2!CW$5/100*CW$3,2),0)</f>
        <v>#VALUE!</v>
      </c>
      <c r="CX16" s="2" t="e">
        <f ca="1">+IF(IFTA_Quarterly!$I33&gt;0,ROUND(IFTA_Quarterly!$I33*Int_Exchange_2!CX$5/100*CX$3,2),0)</f>
        <v>#VALUE!</v>
      </c>
      <c r="CY16" s="2" t="e">
        <f ca="1">+IF(IFTA_Quarterly!$I33&gt;0,ROUND(IFTA_Quarterly!$I33*Int_Exchange_2!CY$5/100*CY$3,2),0)</f>
        <v>#VALUE!</v>
      </c>
      <c r="CZ16" s="2" t="e">
        <f ca="1">+IF(IFTA_Quarterly!$I33&gt;0,ROUND(IFTA_Quarterly!$I33*Int_Exchange_2!CZ$5/100*CZ$3,2),0)</f>
        <v>#VALUE!</v>
      </c>
      <c r="DA16" s="2" t="e">
        <f ca="1">+IF(IFTA_Quarterly!$I33&gt;0,ROUND(IFTA_Quarterly!$I33*Int_Exchange_2!DA$5/100*DA$3,2),0)</f>
        <v>#VALUE!</v>
      </c>
      <c r="DB16" s="2" t="e">
        <f ca="1">+IF(IFTA_Quarterly!$I33&gt;0,ROUND(IFTA_Quarterly!$I33*Int_Exchange_2!DB$5/100*DB$3,2),0)</f>
        <v>#VALUE!</v>
      </c>
      <c r="DC16" s="2" t="e">
        <f ca="1">+IF(IFTA_Quarterly!$I33&gt;0,ROUND(IFTA_Quarterly!$I33*Int_Exchange_2!DC$5/100*DC$3,2),0)</f>
        <v>#VALUE!</v>
      </c>
      <c r="DD16" s="2" t="e">
        <f ca="1">+IF(IFTA_Quarterly!$I33&gt;0,ROUND(IFTA_Quarterly!$I33*Int_Exchange_2!DD$5/100*DD$3,2),0)</f>
        <v>#VALUE!</v>
      </c>
      <c r="DE16" s="2" t="e">
        <f ca="1">+IF(IFTA_Quarterly!$I33&gt;0,ROUND(IFTA_Quarterly!$I33*Int_Exchange_2!DE$5/100*DE$3,2),0)</f>
        <v>#VALUE!</v>
      </c>
      <c r="DF16" s="2" t="e">
        <f ca="1">+IF(IFTA_Quarterly!$I33&gt;0,ROUND(IFTA_Quarterly!$I33*Int_Exchange_2!DF$5/100*DF$3,2),0)</f>
        <v>#VALUE!</v>
      </c>
      <c r="DG16" s="2" t="e">
        <f ca="1">+IF(IFTA_Quarterly!$I33&gt;0,ROUND(IFTA_Quarterly!$I33*Int_Exchange_2!DG$5/100*DG$3,2),0)</f>
        <v>#VALUE!</v>
      </c>
      <c r="DH16" s="2" t="e">
        <f ca="1">+IF(IFTA_Quarterly!$I33&gt;0,ROUND(IFTA_Quarterly!$I33*Int_Exchange_2!DH$5/100*DH$3,2),0)</f>
        <v>#VALUE!</v>
      </c>
      <c r="DI16" s="2" t="e">
        <f ca="1">+IF(IFTA_Quarterly!$I33&gt;0,ROUND(IFTA_Quarterly!$I33*Int_Exchange_2!DI$5/100*DI$3,2),0)</f>
        <v>#VALUE!</v>
      </c>
      <c r="DJ16" s="2" t="e">
        <f ca="1">+IF(IFTA_Quarterly!$I33&gt;0,ROUND(IFTA_Quarterly!$I33*Int_Exchange_2!DJ$5/100*DJ$3,2),0)</f>
        <v>#VALUE!</v>
      </c>
      <c r="DK16" s="2" t="e">
        <f ca="1">+IF(IFTA_Quarterly!$I33&gt;0,ROUND(IFTA_Quarterly!$I33*Int_Exchange_2!DK$5/100*DK$3,2),0)</f>
        <v>#VALUE!</v>
      </c>
      <c r="DL16" s="2" t="e">
        <f ca="1">+IF(IFTA_Quarterly!$I33&gt;0,ROUND(IFTA_Quarterly!$I33*Int_Exchange_2!DL$5/100*DL$3,2),0)</f>
        <v>#VALUE!</v>
      </c>
      <c r="DM16" s="2" t="e">
        <f ca="1">+IF(IFTA_Quarterly!$I33&gt;0,ROUND(IFTA_Quarterly!$I33*Int_Exchange_2!DM$5/100*DM$3,2),0)</f>
        <v>#VALUE!</v>
      </c>
      <c r="DN16" s="2" t="e">
        <f ca="1">+IF(IFTA_Quarterly!$I33&gt;0,ROUND(IFTA_Quarterly!$I33*Int_Exchange_2!DN$5/100*DN$3,2),0)</f>
        <v>#VALUE!</v>
      </c>
      <c r="DO16" s="2" t="e">
        <f ca="1">+IF(IFTA_Quarterly!$I33&gt;0,ROUND(IFTA_Quarterly!$I33*Int_Exchange_2!DO$5/100*DO$3,2),0)</f>
        <v>#VALUE!</v>
      </c>
      <c r="DP16" s="2" t="e">
        <f ca="1">+IF(IFTA_Quarterly!$I33&gt;0,ROUND(IFTA_Quarterly!$I33*Int_Exchange_2!DP$5/100*DP$3,2),0)</f>
        <v>#VALUE!</v>
      </c>
      <c r="DQ16" s="2" t="e">
        <f ca="1">+IF(IFTA_Quarterly!$I33&gt;0,ROUND(IFTA_Quarterly!$I33*Int_Exchange_2!DQ$5/100*DQ$3,2),0)</f>
        <v>#VALUE!</v>
      </c>
      <c r="DR16" s="2" t="e">
        <f ca="1">+IF(IFTA_Quarterly!$I33&gt;0,ROUND(IFTA_Quarterly!$I33*Int_Exchange_2!DR$5/100*DR$3,2),0)</f>
        <v>#VALUE!</v>
      </c>
      <c r="DS16" s="2" t="e">
        <f ca="1">+IF(IFTA_Quarterly!$I33&gt;0,ROUND(IFTA_Quarterly!$I33*Int_Exchange_2!DS$5/100*DS$3,2),0)</f>
        <v>#VALUE!</v>
      </c>
      <c r="DT16" s="2" t="e">
        <f ca="1">+IF(IFTA_Quarterly!$I33&gt;0,ROUND(IFTA_Quarterly!$I33*Int_Exchange_2!DT$5/100*DT$3,2),0)</f>
        <v>#VALUE!</v>
      </c>
      <c r="DU16" s="2" t="e">
        <f ca="1">+IF(IFTA_Quarterly!$I33&gt;0,ROUND(IFTA_Quarterly!$I33*Int_Exchange_2!DU$5/100*DU$3,2),0)</f>
        <v>#VALUE!</v>
      </c>
      <c r="DV16" s="2" t="e">
        <f ca="1">+IF(IFTA_Quarterly!$I33&gt;0,ROUND(IFTA_Quarterly!$I33*Int_Exchange_2!DV$5/100*DV$3,2),0)</f>
        <v>#VALUE!</v>
      </c>
      <c r="DW16" s="2" t="e">
        <f ca="1">+IF(IFTA_Quarterly!$I33&gt;0,ROUND(IFTA_Quarterly!$I33*Int_Exchange_2!DW$5/100*DW$3,2),0)</f>
        <v>#VALUE!</v>
      </c>
      <c r="DX16" s="2" t="e">
        <f ca="1">+IF(IFTA_Quarterly!$I33&gt;0,ROUND(IFTA_Quarterly!$I33*Int_Exchange_2!DX$5/100*DX$3,2),0)</f>
        <v>#VALUE!</v>
      </c>
      <c r="DY16" s="2" t="e">
        <f ca="1">+IF(IFTA_Quarterly!$I33&gt;0,ROUND(IFTA_Quarterly!$I33*Int_Exchange_2!DY$5/100*DY$3,2),0)</f>
        <v>#VALUE!</v>
      </c>
      <c r="DZ16" s="2" t="e">
        <f ca="1">+IF(IFTA_Quarterly!$I33&gt;0,ROUND(IFTA_Quarterly!$I33*Int_Exchange_2!DZ$5/100*DZ$3,2),0)</f>
        <v>#VALUE!</v>
      </c>
      <c r="EA16" s="2" t="e">
        <f ca="1">+IF(IFTA_Quarterly!$I33&gt;0,ROUND(IFTA_Quarterly!$I33*Int_Exchange_2!EA$5/100*EA$3,2),0)</f>
        <v>#VALUE!</v>
      </c>
      <c r="EB16" s="2" t="e">
        <f ca="1">+IF(IFTA_Quarterly!$I33&gt;0,ROUND(IFTA_Quarterly!$I33*Int_Exchange_2!EB$5/100*EB$3,2),0)</f>
        <v>#VALUE!</v>
      </c>
      <c r="EC16" s="2" t="e">
        <f ca="1">+IF(IFTA_Quarterly!$I33&gt;0,ROUND(IFTA_Quarterly!$I33*Int_Exchange_2!EC$5/100*EC$3,2),0)</f>
        <v>#VALUE!</v>
      </c>
      <c r="ED16" s="2" t="e">
        <f ca="1">+IF(IFTA_Quarterly!$I33&gt;0,ROUND(IFTA_Quarterly!$I33*Int_Exchange_2!ED$5/100*ED$3,2),0)</f>
        <v>#VALUE!</v>
      </c>
      <c r="EE16" s="2" t="e">
        <f ca="1">+IF(IFTA_Quarterly!$I33&gt;0,ROUND(IFTA_Quarterly!$I33*Int_Exchange_2!EE$5/100*EE$3,2),0)</f>
        <v>#VALUE!</v>
      </c>
    </row>
    <row r="17" spans="1:135" x14ac:dyDescent="0.25">
      <c r="A17" s="2" t="s">
        <v>28</v>
      </c>
      <c r="B17" s="2" t="str">
        <f t="shared" ca="1" si="97"/>
        <v/>
      </c>
      <c r="C17" s="2" t="e">
        <f ca="1">+IF(IFTA_Quarterly!$I34&gt;0,ROUND(IFTA_Quarterly!$I34*Int_Exchange_2!C$5/100*C$3,2),0)</f>
        <v>#VALUE!</v>
      </c>
      <c r="D17" s="2" t="e">
        <f ca="1">+IF(IFTA_Quarterly!$I34&gt;0,ROUND(IFTA_Quarterly!$I34*Int_Exchange_2!D$5/100*D$3,2),0)</f>
        <v>#VALUE!</v>
      </c>
      <c r="E17" s="2" t="e">
        <f ca="1">+IF(IFTA_Quarterly!$I34&gt;0,ROUND(IFTA_Quarterly!$I34*Int_Exchange_2!E$5/100*E$3,2),0)</f>
        <v>#VALUE!</v>
      </c>
      <c r="F17" s="2" t="e">
        <f ca="1">+IF(IFTA_Quarterly!$I34&gt;0,ROUND(IFTA_Quarterly!$I34*Int_Exchange_2!F$5/100*F$3,2),0)</f>
        <v>#VALUE!</v>
      </c>
      <c r="G17" s="2" t="e">
        <f ca="1">+IF(IFTA_Quarterly!$I34&gt;0,ROUND(IFTA_Quarterly!$I34*Int_Exchange_2!G$5/100*G$3,2),0)</f>
        <v>#VALUE!</v>
      </c>
      <c r="H17" s="2" t="e">
        <f ca="1">+IF(IFTA_Quarterly!$I34&gt;0,ROUND(IFTA_Quarterly!$I34*Int_Exchange_2!H$5/100*H$3,2),0)</f>
        <v>#VALUE!</v>
      </c>
      <c r="I17" s="2" t="e">
        <f ca="1">+IF(IFTA_Quarterly!$I34&gt;0,ROUND(IFTA_Quarterly!$I34*Int_Exchange_2!I$5/100*I$3,2),0)</f>
        <v>#VALUE!</v>
      </c>
      <c r="J17" s="2" t="e">
        <f ca="1">+IF(IFTA_Quarterly!$I34&gt;0,ROUND(IFTA_Quarterly!$I34*Int_Exchange_2!J$5/100*J$3,2),0)</f>
        <v>#VALUE!</v>
      </c>
      <c r="K17" s="2" t="e">
        <f ca="1">+IF(IFTA_Quarterly!$I34&gt;0,ROUND(IFTA_Quarterly!$I34*Int_Exchange_2!K$5/100*K$3,2),0)</f>
        <v>#VALUE!</v>
      </c>
      <c r="L17" s="2" t="e">
        <f ca="1">+IF(IFTA_Quarterly!$I34&gt;0,ROUND(IFTA_Quarterly!$I34*Int_Exchange_2!L$5/100*L$3,2),0)</f>
        <v>#VALUE!</v>
      </c>
      <c r="M17" s="2" t="e">
        <f ca="1">+IF(IFTA_Quarterly!$I34&gt;0,ROUND(IFTA_Quarterly!$I34*Int_Exchange_2!M$5/100*M$3,2),0)</f>
        <v>#VALUE!</v>
      </c>
      <c r="N17" s="2" t="e">
        <f ca="1">+IF(IFTA_Quarterly!$I34&gt;0,ROUND(IFTA_Quarterly!$I34*Int_Exchange_2!N$5/100*N$3,2),0)</f>
        <v>#VALUE!</v>
      </c>
      <c r="O17" s="2" t="e">
        <f ca="1">+IF(IFTA_Quarterly!$I34&gt;0,ROUND(IFTA_Quarterly!$I34*Int_Exchange_2!O$5/100*O$3,2),0)</f>
        <v>#VALUE!</v>
      </c>
      <c r="P17" s="2" t="e">
        <f ca="1">+IF(IFTA_Quarterly!$I34&gt;0,ROUND(IFTA_Quarterly!$I34*Int_Exchange_2!P$5/100*P$3,2),0)</f>
        <v>#VALUE!</v>
      </c>
      <c r="Q17" s="2" t="e">
        <f ca="1">+IF(IFTA_Quarterly!$I34&gt;0,ROUND(IFTA_Quarterly!$I34*Int_Exchange_2!Q$5/100*Q$3,2),0)</f>
        <v>#VALUE!</v>
      </c>
      <c r="R17" s="2" t="e">
        <f ca="1">+IF(IFTA_Quarterly!$I34&gt;0,ROUND(IFTA_Quarterly!$I34*Int_Exchange_2!R$5/100*R$3,2),0)</f>
        <v>#VALUE!</v>
      </c>
      <c r="S17" s="2" t="e">
        <f ca="1">+IF(IFTA_Quarterly!$I34&gt;0,ROUND(IFTA_Quarterly!$I34*Int_Exchange_2!S$5/100*S$3,2),0)</f>
        <v>#VALUE!</v>
      </c>
      <c r="T17" s="2" t="e">
        <f ca="1">+IF(IFTA_Quarterly!$I34&gt;0,ROUND(IFTA_Quarterly!$I34*Int_Exchange_2!T$5/100*T$3,2),0)</f>
        <v>#VALUE!</v>
      </c>
      <c r="U17" s="2" t="e">
        <f ca="1">+IF(IFTA_Quarterly!$I34&gt;0,ROUND(IFTA_Quarterly!$I34*Int_Exchange_2!U$5/100*U$3,2),0)</f>
        <v>#VALUE!</v>
      </c>
      <c r="V17" s="2" t="e">
        <f ca="1">+IF(IFTA_Quarterly!$I34&gt;0,ROUND(IFTA_Quarterly!$I34*Int_Exchange_2!V$5/100*V$3,2),0)</f>
        <v>#VALUE!</v>
      </c>
      <c r="W17" s="2" t="e">
        <f ca="1">+IF(IFTA_Quarterly!$I34&gt;0,ROUND(IFTA_Quarterly!$I34*Int_Exchange_2!W$5/100*W$3,2),0)</f>
        <v>#VALUE!</v>
      </c>
      <c r="X17" s="2" t="e">
        <f ca="1">+IF(IFTA_Quarterly!$I34&gt;0,ROUND(IFTA_Quarterly!$I34*Int_Exchange_2!X$5/100*X$3,2),0)</f>
        <v>#VALUE!</v>
      </c>
      <c r="Y17" s="2" t="e">
        <f ca="1">+IF(IFTA_Quarterly!$I34&gt;0,ROUND(IFTA_Quarterly!$I34*Int_Exchange_2!Y$5/100*Y$3,2),0)</f>
        <v>#VALUE!</v>
      </c>
      <c r="Z17" s="2" t="e">
        <f ca="1">+IF(IFTA_Quarterly!$I34&gt;0,ROUND(IFTA_Quarterly!$I34*Int_Exchange_2!Z$5/100*Z$3,2),0)</f>
        <v>#VALUE!</v>
      </c>
      <c r="AA17" s="2" t="e">
        <f ca="1">+IF(IFTA_Quarterly!$I34&gt;0,ROUND(IFTA_Quarterly!$I34*Int_Exchange_2!AA$5/100*AA$3,2),0)</f>
        <v>#VALUE!</v>
      </c>
      <c r="AB17" s="2" t="e">
        <f ca="1">+IF(IFTA_Quarterly!$I34&gt;0,ROUND(IFTA_Quarterly!$I34*Int_Exchange_2!AB$5/100*AB$3,2),0)</f>
        <v>#VALUE!</v>
      </c>
      <c r="AC17" s="2" t="e">
        <f ca="1">+IF(IFTA_Quarterly!$I34&gt;0,ROUND(IFTA_Quarterly!$I34*Int_Exchange_2!AC$5/100*AC$3,2),0)</f>
        <v>#VALUE!</v>
      </c>
      <c r="AD17" s="2" t="e">
        <f ca="1">+IF(IFTA_Quarterly!$I34&gt;0,ROUND(IFTA_Quarterly!$I34*Int_Exchange_2!AD$5/100*AD$3,2),0)</f>
        <v>#VALUE!</v>
      </c>
      <c r="AE17" s="2" t="e">
        <f ca="1">+IF(IFTA_Quarterly!$I34&gt;0,ROUND(IFTA_Quarterly!$I34*Int_Exchange_2!AE$5/100*AE$3,2),0)</f>
        <v>#VALUE!</v>
      </c>
      <c r="AF17" s="2" t="e">
        <f ca="1">+IF(IFTA_Quarterly!$I34&gt;0,ROUND(IFTA_Quarterly!$I34*Int_Exchange_2!AF$5/100*AF$3,2),0)</f>
        <v>#VALUE!</v>
      </c>
      <c r="AG17" s="2" t="e">
        <f ca="1">+IF(IFTA_Quarterly!$I34&gt;0,ROUND(IFTA_Quarterly!$I34*Int_Exchange_2!AG$5/100*AG$3,2),0)</f>
        <v>#VALUE!</v>
      </c>
      <c r="AH17" s="2" t="e">
        <f ca="1">+IF(IFTA_Quarterly!$I34&gt;0,ROUND(IFTA_Quarterly!$I34*Int_Exchange_2!AH$5/100*AH$3,2),0)</f>
        <v>#VALUE!</v>
      </c>
      <c r="AI17" s="2" t="e">
        <f ca="1">+IF(IFTA_Quarterly!$I34&gt;0,ROUND(IFTA_Quarterly!$I34*Int_Exchange_2!AI$5/100*AI$3,2),0)</f>
        <v>#VALUE!</v>
      </c>
      <c r="AJ17" s="2" t="e">
        <f ca="1">+IF(IFTA_Quarterly!$I34&gt;0,ROUND(IFTA_Quarterly!$I34*Int_Exchange_2!AJ$5/100*AJ$3,2),0)</f>
        <v>#VALUE!</v>
      </c>
      <c r="AK17" s="2" t="e">
        <f ca="1">+IF(IFTA_Quarterly!$I34&gt;0,ROUND(IFTA_Quarterly!$I34*Int_Exchange_2!AK$5/100*AK$3,2),0)</f>
        <v>#VALUE!</v>
      </c>
      <c r="AL17" s="2" t="e">
        <f ca="1">+IF(IFTA_Quarterly!$I34&gt;0,ROUND(IFTA_Quarterly!$I34*Int_Exchange_2!AL$5/100*AL$3,2),0)</f>
        <v>#VALUE!</v>
      </c>
      <c r="AM17" s="2" t="e">
        <f ca="1">+IF(IFTA_Quarterly!$I34&gt;0,ROUND(IFTA_Quarterly!$I34*Int_Exchange_2!AM$5/100*AM$3,2),0)</f>
        <v>#VALUE!</v>
      </c>
      <c r="AN17" s="2" t="e">
        <f ca="1">+IF(IFTA_Quarterly!$I34&gt;0,ROUND(IFTA_Quarterly!$I34*Int_Exchange_2!AN$5/100*AN$3,2),0)</f>
        <v>#VALUE!</v>
      </c>
      <c r="AO17" s="2" t="e">
        <f ca="1">+IF(IFTA_Quarterly!$I34&gt;0,ROUND(IFTA_Quarterly!$I34*Int_Exchange_2!AO$5/100*AO$3,2),0)</f>
        <v>#VALUE!</v>
      </c>
      <c r="AP17" s="2" t="e">
        <f ca="1">+IF(IFTA_Quarterly!$I34&gt;0,ROUND(IFTA_Quarterly!$I34*Int_Exchange_2!AP$5/100*AP$3,2),0)</f>
        <v>#VALUE!</v>
      </c>
      <c r="AQ17" s="2" t="e">
        <f ca="1">+IF(IFTA_Quarterly!$I34&gt;0,ROUND(IFTA_Quarterly!$I34*Int_Exchange_2!AQ$5/100*AQ$3,2),0)</f>
        <v>#VALUE!</v>
      </c>
      <c r="AR17" s="2" t="e">
        <f ca="1">+IF(IFTA_Quarterly!$I34&gt;0,ROUND(IFTA_Quarterly!$I34*Int_Exchange_2!AR$5/100*AR$3,2),0)</f>
        <v>#VALUE!</v>
      </c>
      <c r="AS17" s="2" t="e">
        <f ca="1">+IF(IFTA_Quarterly!$I34&gt;0,ROUND(IFTA_Quarterly!$I34*Int_Exchange_2!AS$5/100*AS$3,2),0)</f>
        <v>#VALUE!</v>
      </c>
      <c r="AT17" s="2" t="e">
        <f ca="1">+IF(IFTA_Quarterly!$I34&gt;0,ROUND(IFTA_Quarterly!$I34*Int_Exchange_2!AT$5/100*AT$3,2),0)</f>
        <v>#VALUE!</v>
      </c>
      <c r="AU17" s="2" t="e">
        <f ca="1">+IF(IFTA_Quarterly!$I34&gt;0,ROUND(IFTA_Quarterly!$I34*Int_Exchange_2!AU$5/100*AU$3,2),0)</f>
        <v>#VALUE!</v>
      </c>
      <c r="AV17" s="2" t="e">
        <f ca="1">+IF(IFTA_Quarterly!$I34&gt;0,ROUND(IFTA_Quarterly!$I34*Int_Exchange_2!AV$5/100*AV$3,2),0)</f>
        <v>#VALUE!</v>
      </c>
      <c r="AW17" s="2" t="e">
        <f ca="1">+IF(IFTA_Quarterly!$I34&gt;0,ROUND(IFTA_Quarterly!$I34*Int_Exchange_2!AW$5/100*AW$3,2),0)</f>
        <v>#VALUE!</v>
      </c>
      <c r="AX17" s="2" t="e">
        <f ca="1">+IF(IFTA_Quarterly!$I34&gt;0,ROUND(IFTA_Quarterly!$I34*Int_Exchange_2!AX$5/100*AX$3,2),0)</f>
        <v>#VALUE!</v>
      </c>
      <c r="AY17" s="2" t="e">
        <f ca="1">+IF(IFTA_Quarterly!$I34&gt;0,ROUND(IFTA_Quarterly!$I34*Int_Exchange_2!AY$5/100*AY$3,2),0)</f>
        <v>#VALUE!</v>
      </c>
      <c r="AZ17" s="2" t="e">
        <f ca="1">+IF(IFTA_Quarterly!$I34&gt;0,ROUND(IFTA_Quarterly!$I34*Int_Exchange_2!AZ$5/100*AZ$3,2),0)</f>
        <v>#VALUE!</v>
      </c>
      <c r="BA17" s="2" t="e">
        <f ca="1">+IF(IFTA_Quarterly!$I34&gt;0,ROUND(IFTA_Quarterly!$I34*Int_Exchange_2!BA$5/100*BA$3,2),0)</f>
        <v>#VALUE!</v>
      </c>
      <c r="BB17" s="2" t="e">
        <f ca="1">+IF(IFTA_Quarterly!$I34&gt;0,ROUND(IFTA_Quarterly!$I34*Int_Exchange_2!BB$5/100*BB$3,2),0)</f>
        <v>#VALUE!</v>
      </c>
      <c r="BC17" s="2" t="e">
        <f ca="1">+IF(IFTA_Quarterly!$I34&gt;0,ROUND(IFTA_Quarterly!$I34*Int_Exchange_2!BC$5/100*BC$3,2),0)</f>
        <v>#VALUE!</v>
      </c>
      <c r="BD17" s="2" t="e">
        <f ca="1">+IF(IFTA_Quarterly!$I34&gt;0,ROUND(IFTA_Quarterly!$I34*Int_Exchange_2!BD$5/100*BD$3,2),0)</f>
        <v>#VALUE!</v>
      </c>
      <c r="BE17" s="2" t="e">
        <f ca="1">+IF(IFTA_Quarterly!$I34&gt;0,ROUND(IFTA_Quarterly!$I34*Int_Exchange_2!BE$5/100*BE$3,2),0)</f>
        <v>#VALUE!</v>
      </c>
      <c r="BF17" s="2" t="e">
        <f ca="1">+IF(IFTA_Quarterly!$I34&gt;0,ROUND(IFTA_Quarterly!$I34*Int_Exchange_2!BF$5/100*BF$3,2),0)</f>
        <v>#VALUE!</v>
      </c>
      <c r="BG17" s="2" t="e">
        <f ca="1">+IF(IFTA_Quarterly!$I34&gt;0,ROUND(IFTA_Quarterly!$I34*Int_Exchange_2!BG$5/100*BG$3,2),0)</f>
        <v>#VALUE!</v>
      </c>
      <c r="BH17" s="2" t="e">
        <f ca="1">+IF(IFTA_Quarterly!$I34&gt;0,ROUND(IFTA_Quarterly!$I34*Int_Exchange_2!BH$5/100*BH$3,2),0)</f>
        <v>#VALUE!</v>
      </c>
      <c r="BI17" s="2" t="e">
        <f ca="1">+IF(IFTA_Quarterly!$I34&gt;0,ROUND(IFTA_Quarterly!$I34*Int_Exchange_2!BI$5/100*BI$3,2),0)</f>
        <v>#VALUE!</v>
      </c>
      <c r="BJ17" s="2" t="e">
        <f ca="1">+IF(IFTA_Quarterly!$I34&gt;0,ROUND(IFTA_Quarterly!$I34*Int_Exchange_2!BJ$5/100*BJ$3,2),0)</f>
        <v>#VALUE!</v>
      </c>
      <c r="BK17" s="2" t="e">
        <f ca="1">+IF(IFTA_Quarterly!$I34&gt;0,ROUND(IFTA_Quarterly!$I34*Int_Exchange_2!BK$5/100*BK$3,2),0)</f>
        <v>#VALUE!</v>
      </c>
      <c r="BL17" s="2" t="e">
        <f ca="1">+IF(IFTA_Quarterly!$I34&gt;0,ROUND(IFTA_Quarterly!$I34*Int_Exchange_2!BL$5/100*BL$3,2),0)</f>
        <v>#VALUE!</v>
      </c>
      <c r="BM17" s="2" t="e">
        <f ca="1">+IF(IFTA_Quarterly!$I34&gt;0,ROUND(IFTA_Quarterly!$I34*Int_Exchange_2!BM$5/100*BM$3,2),0)</f>
        <v>#VALUE!</v>
      </c>
      <c r="BN17" s="2" t="e">
        <f ca="1">+IF(IFTA_Quarterly!$I34&gt;0,ROUND(IFTA_Quarterly!$I34*Int_Exchange_2!BN$5/100*BN$3,2),0)</f>
        <v>#VALUE!</v>
      </c>
      <c r="BO17" s="2" t="e">
        <f ca="1">+IF(IFTA_Quarterly!$I34&gt;0,ROUND(IFTA_Quarterly!$I34*Int_Exchange_2!BO$5/100*BO$3,2),0)</f>
        <v>#VALUE!</v>
      </c>
      <c r="BP17" s="2" t="e">
        <f ca="1">+IF(IFTA_Quarterly!$I34&gt;0,ROUND(IFTA_Quarterly!$I34*Int_Exchange_2!BP$5/100*BP$3,2),0)</f>
        <v>#VALUE!</v>
      </c>
      <c r="BQ17" s="2" t="e">
        <f ca="1">+IF(IFTA_Quarterly!$I34&gt;0,ROUND(IFTA_Quarterly!$I34*Int_Exchange_2!BQ$5/100*BQ$3,2),0)</f>
        <v>#VALUE!</v>
      </c>
      <c r="BR17" s="2" t="e">
        <f ca="1">+IF(IFTA_Quarterly!$I34&gt;0,ROUND(IFTA_Quarterly!$I34*Int_Exchange_2!BR$5/100*BR$3,2),0)</f>
        <v>#VALUE!</v>
      </c>
      <c r="BS17" s="2" t="e">
        <f ca="1">+IF(IFTA_Quarterly!$I34&gt;0,ROUND(IFTA_Quarterly!$I34*Int_Exchange_2!BS$5/100*BS$3,2),0)</f>
        <v>#VALUE!</v>
      </c>
      <c r="BT17" s="2" t="e">
        <f ca="1">+IF(IFTA_Quarterly!$I34&gt;0,ROUND(IFTA_Quarterly!$I34*Int_Exchange_2!BT$5/100*BT$3,2),0)</f>
        <v>#VALUE!</v>
      </c>
      <c r="BU17" s="2" t="e">
        <f ca="1">+IF(IFTA_Quarterly!$I34&gt;0,ROUND(IFTA_Quarterly!$I34*Int_Exchange_2!BU$5/100*BU$3,2),0)</f>
        <v>#VALUE!</v>
      </c>
      <c r="BV17" s="2" t="e">
        <f ca="1">+IF(IFTA_Quarterly!$I34&gt;0,ROUND(IFTA_Quarterly!$I34*Int_Exchange_2!BV$5/100*BV$3,2),0)</f>
        <v>#VALUE!</v>
      </c>
      <c r="BW17" s="2" t="e">
        <f ca="1">+IF(IFTA_Quarterly!$I34&gt;0,ROUND(IFTA_Quarterly!$I34*Int_Exchange_2!BW$5/100*BW$3,2),0)</f>
        <v>#VALUE!</v>
      </c>
      <c r="BX17" s="2" t="e">
        <f ca="1">+IF(IFTA_Quarterly!$I34&gt;0,ROUND(IFTA_Quarterly!$I34*Int_Exchange_2!BX$5/100*BX$3,2),0)</f>
        <v>#VALUE!</v>
      </c>
      <c r="BY17" s="2" t="e">
        <f ca="1">+IF(IFTA_Quarterly!$I34&gt;0,ROUND(IFTA_Quarterly!$I34*Int_Exchange_2!BY$5/100*BY$3,2),0)</f>
        <v>#VALUE!</v>
      </c>
      <c r="BZ17" s="2" t="e">
        <f ca="1">+IF(IFTA_Quarterly!$I34&gt;0,ROUND(IFTA_Quarterly!$I34*Int_Exchange_2!BZ$5/100*BZ$3,2),0)</f>
        <v>#VALUE!</v>
      </c>
      <c r="CA17" s="2" t="e">
        <f ca="1">+IF(IFTA_Quarterly!$I34&gt;0,ROUND(IFTA_Quarterly!$I34*Int_Exchange_2!CA$5/100*CA$3,2),0)</f>
        <v>#VALUE!</v>
      </c>
      <c r="CB17" s="2" t="e">
        <f ca="1">+IF(IFTA_Quarterly!$I34&gt;0,ROUND(IFTA_Quarterly!$I34*Int_Exchange_2!CB$5/100*CB$3,2),0)</f>
        <v>#VALUE!</v>
      </c>
      <c r="CC17" s="2" t="e">
        <f ca="1">+IF(IFTA_Quarterly!$I34&gt;0,ROUND(IFTA_Quarterly!$I34*Int_Exchange_2!CC$5/100*CC$3,2),0)</f>
        <v>#VALUE!</v>
      </c>
      <c r="CD17" s="2" t="e">
        <f ca="1">+IF(IFTA_Quarterly!$I34&gt;0,ROUND(IFTA_Quarterly!$I34*Int_Exchange_2!CD$5/100*CD$3,2),0)</f>
        <v>#VALUE!</v>
      </c>
      <c r="CE17" s="2" t="e">
        <f ca="1">+IF(IFTA_Quarterly!$I34&gt;0,ROUND(IFTA_Quarterly!$I34*Int_Exchange_2!CE$5/100*CE$3,2),0)</f>
        <v>#VALUE!</v>
      </c>
      <c r="CF17" s="2" t="e">
        <f ca="1">+IF(IFTA_Quarterly!$I34&gt;0,ROUND(IFTA_Quarterly!$I34*Int_Exchange_2!CF$5/100*CF$3,2),0)</f>
        <v>#VALUE!</v>
      </c>
      <c r="CG17" s="2" t="e">
        <f ca="1">+IF(IFTA_Quarterly!$I34&gt;0,ROUND(IFTA_Quarterly!$I34*Int_Exchange_2!CG$5/100*CG$3,2),0)</f>
        <v>#VALUE!</v>
      </c>
      <c r="CH17" s="2" t="e">
        <f ca="1">+IF(IFTA_Quarterly!$I34&gt;0,ROUND(IFTA_Quarterly!$I34*Int_Exchange_2!CH$5/100*CH$3,2),0)</f>
        <v>#VALUE!</v>
      </c>
      <c r="CI17" s="2" t="e">
        <f ca="1">+IF(IFTA_Quarterly!$I34&gt;0,ROUND(IFTA_Quarterly!$I34*Int_Exchange_2!CI$5/100*CI$3,2),0)</f>
        <v>#VALUE!</v>
      </c>
      <c r="CJ17" s="2" t="e">
        <f ca="1">+IF(IFTA_Quarterly!$I34&gt;0,ROUND(IFTA_Quarterly!$I34*Int_Exchange_2!CJ$5/100*CJ$3,2),0)</f>
        <v>#VALUE!</v>
      </c>
      <c r="CK17" s="2" t="e">
        <f ca="1">+IF(IFTA_Quarterly!$I34&gt;0,ROUND(IFTA_Quarterly!$I34*Int_Exchange_2!CK$5/100*CK$3,2),0)</f>
        <v>#VALUE!</v>
      </c>
      <c r="CL17" s="2" t="e">
        <f ca="1">+IF(IFTA_Quarterly!$I34&gt;0,ROUND(IFTA_Quarterly!$I34*Int_Exchange_2!CL$5/100*CL$3,2),0)</f>
        <v>#VALUE!</v>
      </c>
      <c r="CM17" s="2" t="e">
        <f ca="1">+IF(IFTA_Quarterly!$I34&gt;0,ROUND(IFTA_Quarterly!$I34*Int_Exchange_2!CM$5/100*CM$3,2),0)</f>
        <v>#VALUE!</v>
      </c>
      <c r="CN17" s="2" t="e">
        <f ca="1">+IF(IFTA_Quarterly!$I34&gt;0,ROUND(IFTA_Quarterly!$I34*Int_Exchange_2!CN$5/100*CN$3,2),0)</f>
        <v>#VALUE!</v>
      </c>
      <c r="CO17" s="2" t="e">
        <f ca="1">+IF(IFTA_Quarterly!$I34&gt;0,ROUND(IFTA_Quarterly!$I34*Int_Exchange_2!CO$5/100*CO$3,2),0)</f>
        <v>#VALUE!</v>
      </c>
      <c r="CP17" s="2" t="e">
        <f ca="1">+IF(IFTA_Quarterly!$I34&gt;0,ROUND(IFTA_Quarterly!$I34*Int_Exchange_2!CP$5/100*CP$3,2),0)</f>
        <v>#VALUE!</v>
      </c>
      <c r="CQ17" s="2" t="e">
        <f ca="1">+IF(IFTA_Quarterly!$I34&gt;0,ROUND(IFTA_Quarterly!$I34*Int_Exchange_2!CQ$5/100*CQ$3,2),0)</f>
        <v>#VALUE!</v>
      </c>
      <c r="CR17" s="2" t="e">
        <f ca="1">+IF(IFTA_Quarterly!$I34&gt;0,ROUND(IFTA_Quarterly!$I34*Int_Exchange_2!CR$5/100*CR$3,2),0)</f>
        <v>#VALUE!</v>
      </c>
      <c r="CS17" s="2" t="e">
        <f ca="1">+IF(IFTA_Quarterly!$I34&gt;0,ROUND(IFTA_Quarterly!$I34*Int_Exchange_2!CS$5/100*CS$3,2),0)</f>
        <v>#VALUE!</v>
      </c>
      <c r="CT17" s="2" t="e">
        <f ca="1">+IF(IFTA_Quarterly!$I34&gt;0,ROUND(IFTA_Quarterly!$I34*Int_Exchange_2!CT$5/100*CT$3,2),0)</f>
        <v>#VALUE!</v>
      </c>
      <c r="CU17" s="2" t="e">
        <f ca="1">+IF(IFTA_Quarterly!$I34&gt;0,ROUND(IFTA_Quarterly!$I34*Int_Exchange_2!CU$5/100*CU$3,2),0)</f>
        <v>#VALUE!</v>
      </c>
      <c r="CV17" s="2" t="e">
        <f ca="1">+IF(IFTA_Quarterly!$I34&gt;0,ROUND(IFTA_Quarterly!$I34*Int_Exchange_2!CV$5/100*CV$3,2),0)</f>
        <v>#VALUE!</v>
      </c>
      <c r="CW17" s="2" t="e">
        <f ca="1">+IF(IFTA_Quarterly!$I34&gt;0,ROUND(IFTA_Quarterly!$I34*Int_Exchange_2!CW$5/100*CW$3,2),0)</f>
        <v>#VALUE!</v>
      </c>
      <c r="CX17" s="2" t="e">
        <f ca="1">+IF(IFTA_Quarterly!$I34&gt;0,ROUND(IFTA_Quarterly!$I34*Int_Exchange_2!CX$5/100*CX$3,2),0)</f>
        <v>#VALUE!</v>
      </c>
      <c r="CY17" s="2" t="e">
        <f ca="1">+IF(IFTA_Quarterly!$I34&gt;0,ROUND(IFTA_Quarterly!$I34*Int_Exchange_2!CY$5/100*CY$3,2),0)</f>
        <v>#VALUE!</v>
      </c>
      <c r="CZ17" s="2" t="e">
        <f ca="1">+IF(IFTA_Quarterly!$I34&gt;0,ROUND(IFTA_Quarterly!$I34*Int_Exchange_2!CZ$5/100*CZ$3,2),0)</f>
        <v>#VALUE!</v>
      </c>
      <c r="DA17" s="2" t="e">
        <f ca="1">+IF(IFTA_Quarterly!$I34&gt;0,ROUND(IFTA_Quarterly!$I34*Int_Exchange_2!DA$5/100*DA$3,2),0)</f>
        <v>#VALUE!</v>
      </c>
      <c r="DB17" s="2" t="e">
        <f ca="1">+IF(IFTA_Quarterly!$I34&gt;0,ROUND(IFTA_Quarterly!$I34*Int_Exchange_2!DB$5/100*DB$3,2),0)</f>
        <v>#VALUE!</v>
      </c>
      <c r="DC17" s="2" t="e">
        <f ca="1">+IF(IFTA_Quarterly!$I34&gt;0,ROUND(IFTA_Quarterly!$I34*Int_Exchange_2!DC$5/100*DC$3,2),0)</f>
        <v>#VALUE!</v>
      </c>
      <c r="DD17" s="2" t="e">
        <f ca="1">+IF(IFTA_Quarterly!$I34&gt;0,ROUND(IFTA_Quarterly!$I34*Int_Exchange_2!DD$5/100*DD$3,2),0)</f>
        <v>#VALUE!</v>
      </c>
      <c r="DE17" s="2" t="e">
        <f ca="1">+IF(IFTA_Quarterly!$I34&gt;0,ROUND(IFTA_Quarterly!$I34*Int_Exchange_2!DE$5/100*DE$3,2),0)</f>
        <v>#VALUE!</v>
      </c>
      <c r="DF17" s="2" t="e">
        <f ca="1">+IF(IFTA_Quarterly!$I34&gt;0,ROUND(IFTA_Quarterly!$I34*Int_Exchange_2!DF$5/100*DF$3,2),0)</f>
        <v>#VALUE!</v>
      </c>
      <c r="DG17" s="2" t="e">
        <f ca="1">+IF(IFTA_Quarterly!$I34&gt;0,ROUND(IFTA_Quarterly!$I34*Int_Exchange_2!DG$5/100*DG$3,2),0)</f>
        <v>#VALUE!</v>
      </c>
      <c r="DH17" s="2" t="e">
        <f ca="1">+IF(IFTA_Quarterly!$I34&gt;0,ROUND(IFTA_Quarterly!$I34*Int_Exchange_2!DH$5/100*DH$3,2),0)</f>
        <v>#VALUE!</v>
      </c>
      <c r="DI17" s="2" t="e">
        <f ca="1">+IF(IFTA_Quarterly!$I34&gt;0,ROUND(IFTA_Quarterly!$I34*Int_Exchange_2!DI$5/100*DI$3,2),0)</f>
        <v>#VALUE!</v>
      </c>
      <c r="DJ17" s="2" t="e">
        <f ca="1">+IF(IFTA_Quarterly!$I34&gt;0,ROUND(IFTA_Quarterly!$I34*Int_Exchange_2!DJ$5/100*DJ$3,2),0)</f>
        <v>#VALUE!</v>
      </c>
      <c r="DK17" s="2" t="e">
        <f ca="1">+IF(IFTA_Quarterly!$I34&gt;0,ROUND(IFTA_Quarterly!$I34*Int_Exchange_2!DK$5/100*DK$3,2),0)</f>
        <v>#VALUE!</v>
      </c>
      <c r="DL17" s="2" t="e">
        <f ca="1">+IF(IFTA_Quarterly!$I34&gt;0,ROUND(IFTA_Quarterly!$I34*Int_Exchange_2!DL$5/100*DL$3,2),0)</f>
        <v>#VALUE!</v>
      </c>
      <c r="DM17" s="2" t="e">
        <f ca="1">+IF(IFTA_Quarterly!$I34&gt;0,ROUND(IFTA_Quarterly!$I34*Int_Exchange_2!DM$5/100*DM$3,2),0)</f>
        <v>#VALUE!</v>
      </c>
      <c r="DN17" s="2" t="e">
        <f ca="1">+IF(IFTA_Quarterly!$I34&gt;0,ROUND(IFTA_Quarterly!$I34*Int_Exchange_2!DN$5/100*DN$3,2),0)</f>
        <v>#VALUE!</v>
      </c>
      <c r="DO17" s="2" t="e">
        <f ca="1">+IF(IFTA_Quarterly!$I34&gt;0,ROUND(IFTA_Quarterly!$I34*Int_Exchange_2!DO$5/100*DO$3,2),0)</f>
        <v>#VALUE!</v>
      </c>
      <c r="DP17" s="2" t="e">
        <f ca="1">+IF(IFTA_Quarterly!$I34&gt;0,ROUND(IFTA_Quarterly!$I34*Int_Exchange_2!DP$5/100*DP$3,2),0)</f>
        <v>#VALUE!</v>
      </c>
      <c r="DQ17" s="2" t="e">
        <f ca="1">+IF(IFTA_Quarterly!$I34&gt;0,ROUND(IFTA_Quarterly!$I34*Int_Exchange_2!DQ$5/100*DQ$3,2),0)</f>
        <v>#VALUE!</v>
      </c>
      <c r="DR17" s="2" t="e">
        <f ca="1">+IF(IFTA_Quarterly!$I34&gt;0,ROUND(IFTA_Quarterly!$I34*Int_Exchange_2!DR$5/100*DR$3,2),0)</f>
        <v>#VALUE!</v>
      </c>
      <c r="DS17" s="2" t="e">
        <f ca="1">+IF(IFTA_Quarterly!$I34&gt;0,ROUND(IFTA_Quarterly!$I34*Int_Exchange_2!DS$5/100*DS$3,2),0)</f>
        <v>#VALUE!</v>
      </c>
      <c r="DT17" s="2" t="e">
        <f ca="1">+IF(IFTA_Quarterly!$I34&gt;0,ROUND(IFTA_Quarterly!$I34*Int_Exchange_2!DT$5/100*DT$3,2),0)</f>
        <v>#VALUE!</v>
      </c>
      <c r="DU17" s="2" t="e">
        <f ca="1">+IF(IFTA_Quarterly!$I34&gt;0,ROUND(IFTA_Quarterly!$I34*Int_Exchange_2!DU$5/100*DU$3,2),0)</f>
        <v>#VALUE!</v>
      </c>
      <c r="DV17" s="2" t="e">
        <f ca="1">+IF(IFTA_Quarterly!$I34&gt;0,ROUND(IFTA_Quarterly!$I34*Int_Exchange_2!DV$5/100*DV$3,2),0)</f>
        <v>#VALUE!</v>
      </c>
      <c r="DW17" s="2" t="e">
        <f ca="1">+IF(IFTA_Quarterly!$I34&gt;0,ROUND(IFTA_Quarterly!$I34*Int_Exchange_2!DW$5/100*DW$3,2),0)</f>
        <v>#VALUE!</v>
      </c>
      <c r="DX17" s="2" t="e">
        <f ca="1">+IF(IFTA_Quarterly!$I34&gt;0,ROUND(IFTA_Quarterly!$I34*Int_Exchange_2!DX$5/100*DX$3,2),0)</f>
        <v>#VALUE!</v>
      </c>
      <c r="DY17" s="2" t="e">
        <f ca="1">+IF(IFTA_Quarterly!$I34&gt;0,ROUND(IFTA_Quarterly!$I34*Int_Exchange_2!DY$5/100*DY$3,2),0)</f>
        <v>#VALUE!</v>
      </c>
      <c r="DZ17" s="2" t="e">
        <f ca="1">+IF(IFTA_Quarterly!$I34&gt;0,ROUND(IFTA_Quarterly!$I34*Int_Exchange_2!DZ$5/100*DZ$3,2),0)</f>
        <v>#VALUE!</v>
      </c>
      <c r="EA17" s="2" t="e">
        <f ca="1">+IF(IFTA_Quarterly!$I34&gt;0,ROUND(IFTA_Quarterly!$I34*Int_Exchange_2!EA$5/100*EA$3,2),0)</f>
        <v>#VALUE!</v>
      </c>
      <c r="EB17" s="2" t="e">
        <f ca="1">+IF(IFTA_Quarterly!$I34&gt;0,ROUND(IFTA_Quarterly!$I34*Int_Exchange_2!EB$5/100*EB$3,2),0)</f>
        <v>#VALUE!</v>
      </c>
      <c r="EC17" s="2" t="e">
        <f ca="1">+IF(IFTA_Quarterly!$I34&gt;0,ROUND(IFTA_Quarterly!$I34*Int_Exchange_2!EC$5/100*EC$3,2),0)</f>
        <v>#VALUE!</v>
      </c>
      <c r="ED17" s="2" t="e">
        <f ca="1">+IF(IFTA_Quarterly!$I34&gt;0,ROUND(IFTA_Quarterly!$I34*Int_Exchange_2!ED$5/100*ED$3,2),0)</f>
        <v>#VALUE!</v>
      </c>
      <c r="EE17" s="2" t="e">
        <f ca="1">+IF(IFTA_Quarterly!$I34&gt;0,ROUND(IFTA_Quarterly!$I34*Int_Exchange_2!EE$5/100*EE$3,2),0)</f>
        <v>#VALUE!</v>
      </c>
    </row>
    <row r="18" spans="1:135" x14ac:dyDescent="0.25">
      <c r="A18" s="2" t="s">
        <v>29</v>
      </c>
      <c r="B18" s="2" t="str">
        <f t="shared" ca="1" si="97"/>
        <v/>
      </c>
      <c r="C18" s="2" t="e">
        <f ca="1">+IF(IFTA_Quarterly!$I35&gt;0,ROUND(IFTA_Quarterly!$I35*Int_Exchange_2!C$5/100*C$3,2),0)</f>
        <v>#VALUE!</v>
      </c>
      <c r="D18" s="2" t="e">
        <f ca="1">+IF(IFTA_Quarterly!$I35&gt;0,ROUND(IFTA_Quarterly!$I35*Int_Exchange_2!D$5/100*D$3,2),0)</f>
        <v>#VALUE!</v>
      </c>
      <c r="E18" s="2" t="e">
        <f ca="1">+IF(IFTA_Quarterly!$I35&gt;0,ROUND(IFTA_Quarterly!$I35*Int_Exchange_2!E$5/100*E$3,2),0)</f>
        <v>#VALUE!</v>
      </c>
      <c r="F18" s="2" t="e">
        <f ca="1">+IF(IFTA_Quarterly!$I35&gt;0,ROUND(IFTA_Quarterly!$I35*Int_Exchange_2!F$5/100*F$3,2),0)</f>
        <v>#VALUE!</v>
      </c>
      <c r="G18" s="2" t="e">
        <f ca="1">+IF(IFTA_Quarterly!$I35&gt;0,ROUND(IFTA_Quarterly!$I35*Int_Exchange_2!G$5/100*G$3,2),0)</f>
        <v>#VALUE!</v>
      </c>
      <c r="H18" s="2" t="e">
        <f ca="1">+IF(IFTA_Quarterly!$I35&gt;0,ROUND(IFTA_Quarterly!$I35*Int_Exchange_2!H$5/100*H$3,2),0)</f>
        <v>#VALUE!</v>
      </c>
      <c r="I18" s="2" t="e">
        <f ca="1">+IF(IFTA_Quarterly!$I35&gt;0,ROUND(IFTA_Quarterly!$I35*Int_Exchange_2!I$5/100*I$3,2),0)</f>
        <v>#VALUE!</v>
      </c>
      <c r="J18" s="2" t="e">
        <f ca="1">+IF(IFTA_Quarterly!$I35&gt;0,ROUND(IFTA_Quarterly!$I35*Int_Exchange_2!J$5/100*J$3,2),0)</f>
        <v>#VALUE!</v>
      </c>
      <c r="K18" s="2" t="e">
        <f ca="1">+IF(IFTA_Quarterly!$I35&gt;0,ROUND(IFTA_Quarterly!$I35*Int_Exchange_2!K$5/100*K$3,2),0)</f>
        <v>#VALUE!</v>
      </c>
      <c r="L18" s="2" t="e">
        <f ca="1">+IF(IFTA_Quarterly!$I35&gt;0,ROUND(IFTA_Quarterly!$I35*Int_Exchange_2!L$5/100*L$3,2),0)</f>
        <v>#VALUE!</v>
      </c>
      <c r="M18" s="2" t="e">
        <f ca="1">+IF(IFTA_Quarterly!$I35&gt;0,ROUND(IFTA_Quarterly!$I35*Int_Exchange_2!M$5/100*M$3,2),0)</f>
        <v>#VALUE!</v>
      </c>
      <c r="N18" s="2" t="e">
        <f ca="1">+IF(IFTA_Quarterly!$I35&gt;0,ROUND(IFTA_Quarterly!$I35*Int_Exchange_2!N$5/100*N$3,2),0)</f>
        <v>#VALUE!</v>
      </c>
      <c r="O18" s="2" t="e">
        <f ca="1">+IF(IFTA_Quarterly!$I35&gt;0,ROUND(IFTA_Quarterly!$I35*Int_Exchange_2!O$5/100*O$3,2),0)</f>
        <v>#VALUE!</v>
      </c>
      <c r="P18" s="2" t="e">
        <f ca="1">+IF(IFTA_Quarterly!$I35&gt;0,ROUND(IFTA_Quarterly!$I35*Int_Exchange_2!P$5/100*P$3,2),0)</f>
        <v>#VALUE!</v>
      </c>
      <c r="Q18" s="2" t="e">
        <f ca="1">+IF(IFTA_Quarterly!$I35&gt;0,ROUND(IFTA_Quarterly!$I35*Int_Exchange_2!Q$5/100*Q$3,2),0)</f>
        <v>#VALUE!</v>
      </c>
      <c r="R18" s="2" t="e">
        <f ca="1">+IF(IFTA_Quarterly!$I35&gt;0,ROUND(IFTA_Quarterly!$I35*Int_Exchange_2!R$5/100*R$3,2),0)</f>
        <v>#VALUE!</v>
      </c>
      <c r="S18" s="2" t="e">
        <f ca="1">+IF(IFTA_Quarterly!$I35&gt;0,ROUND(IFTA_Quarterly!$I35*Int_Exchange_2!S$5/100*S$3,2),0)</f>
        <v>#VALUE!</v>
      </c>
      <c r="T18" s="2" t="e">
        <f ca="1">+IF(IFTA_Quarterly!$I35&gt;0,ROUND(IFTA_Quarterly!$I35*Int_Exchange_2!T$5/100*T$3,2),0)</f>
        <v>#VALUE!</v>
      </c>
      <c r="U18" s="2" t="e">
        <f ca="1">+IF(IFTA_Quarterly!$I35&gt;0,ROUND(IFTA_Quarterly!$I35*Int_Exchange_2!U$5/100*U$3,2),0)</f>
        <v>#VALUE!</v>
      </c>
      <c r="V18" s="2" t="e">
        <f ca="1">+IF(IFTA_Quarterly!$I35&gt;0,ROUND(IFTA_Quarterly!$I35*Int_Exchange_2!V$5/100*V$3,2),0)</f>
        <v>#VALUE!</v>
      </c>
      <c r="W18" s="2" t="e">
        <f ca="1">+IF(IFTA_Quarterly!$I35&gt;0,ROUND(IFTA_Quarterly!$I35*Int_Exchange_2!W$5/100*W$3,2),0)</f>
        <v>#VALUE!</v>
      </c>
      <c r="X18" s="2" t="e">
        <f ca="1">+IF(IFTA_Quarterly!$I35&gt;0,ROUND(IFTA_Quarterly!$I35*Int_Exchange_2!X$5/100*X$3,2),0)</f>
        <v>#VALUE!</v>
      </c>
      <c r="Y18" s="2" t="e">
        <f ca="1">+IF(IFTA_Quarterly!$I35&gt;0,ROUND(IFTA_Quarterly!$I35*Int_Exchange_2!Y$5/100*Y$3,2),0)</f>
        <v>#VALUE!</v>
      </c>
      <c r="Z18" s="2" t="e">
        <f ca="1">+IF(IFTA_Quarterly!$I35&gt;0,ROUND(IFTA_Quarterly!$I35*Int_Exchange_2!Z$5/100*Z$3,2),0)</f>
        <v>#VALUE!</v>
      </c>
      <c r="AA18" s="2" t="e">
        <f ca="1">+IF(IFTA_Quarterly!$I35&gt;0,ROUND(IFTA_Quarterly!$I35*Int_Exchange_2!AA$5/100*AA$3,2),0)</f>
        <v>#VALUE!</v>
      </c>
      <c r="AB18" s="2" t="e">
        <f ca="1">+IF(IFTA_Quarterly!$I35&gt;0,ROUND(IFTA_Quarterly!$I35*Int_Exchange_2!AB$5/100*AB$3,2),0)</f>
        <v>#VALUE!</v>
      </c>
      <c r="AC18" s="2" t="e">
        <f ca="1">+IF(IFTA_Quarterly!$I35&gt;0,ROUND(IFTA_Quarterly!$I35*Int_Exchange_2!AC$5/100*AC$3,2),0)</f>
        <v>#VALUE!</v>
      </c>
      <c r="AD18" s="2" t="e">
        <f ca="1">+IF(IFTA_Quarterly!$I35&gt;0,ROUND(IFTA_Quarterly!$I35*Int_Exchange_2!AD$5/100*AD$3,2),0)</f>
        <v>#VALUE!</v>
      </c>
      <c r="AE18" s="2" t="e">
        <f ca="1">+IF(IFTA_Quarterly!$I35&gt;0,ROUND(IFTA_Quarterly!$I35*Int_Exchange_2!AE$5/100*AE$3,2),0)</f>
        <v>#VALUE!</v>
      </c>
      <c r="AF18" s="2" t="e">
        <f ca="1">+IF(IFTA_Quarterly!$I35&gt;0,ROUND(IFTA_Quarterly!$I35*Int_Exchange_2!AF$5/100*AF$3,2),0)</f>
        <v>#VALUE!</v>
      </c>
      <c r="AG18" s="2" t="e">
        <f ca="1">+IF(IFTA_Quarterly!$I35&gt;0,ROUND(IFTA_Quarterly!$I35*Int_Exchange_2!AG$5/100*AG$3,2),0)</f>
        <v>#VALUE!</v>
      </c>
      <c r="AH18" s="2" t="e">
        <f ca="1">+IF(IFTA_Quarterly!$I35&gt;0,ROUND(IFTA_Quarterly!$I35*Int_Exchange_2!AH$5/100*AH$3,2),0)</f>
        <v>#VALUE!</v>
      </c>
      <c r="AI18" s="2" t="e">
        <f ca="1">+IF(IFTA_Quarterly!$I35&gt;0,ROUND(IFTA_Quarterly!$I35*Int_Exchange_2!AI$5/100*AI$3,2),0)</f>
        <v>#VALUE!</v>
      </c>
      <c r="AJ18" s="2" t="e">
        <f ca="1">+IF(IFTA_Quarterly!$I35&gt;0,ROUND(IFTA_Quarterly!$I35*Int_Exchange_2!AJ$5/100*AJ$3,2),0)</f>
        <v>#VALUE!</v>
      </c>
      <c r="AK18" s="2" t="e">
        <f ca="1">+IF(IFTA_Quarterly!$I35&gt;0,ROUND(IFTA_Quarterly!$I35*Int_Exchange_2!AK$5/100*AK$3,2),0)</f>
        <v>#VALUE!</v>
      </c>
      <c r="AL18" s="2" t="e">
        <f ca="1">+IF(IFTA_Quarterly!$I35&gt;0,ROUND(IFTA_Quarterly!$I35*Int_Exchange_2!AL$5/100*AL$3,2),0)</f>
        <v>#VALUE!</v>
      </c>
      <c r="AM18" s="2" t="e">
        <f ca="1">+IF(IFTA_Quarterly!$I35&gt;0,ROUND(IFTA_Quarterly!$I35*Int_Exchange_2!AM$5/100*AM$3,2),0)</f>
        <v>#VALUE!</v>
      </c>
      <c r="AN18" s="2" t="e">
        <f ca="1">+IF(IFTA_Quarterly!$I35&gt;0,ROUND(IFTA_Quarterly!$I35*Int_Exchange_2!AN$5/100*AN$3,2),0)</f>
        <v>#VALUE!</v>
      </c>
      <c r="AO18" s="2" t="e">
        <f ca="1">+IF(IFTA_Quarterly!$I35&gt;0,ROUND(IFTA_Quarterly!$I35*Int_Exchange_2!AO$5/100*AO$3,2),0)</f>
        <v>#VALUE!</v>
      </c>
      <c r="AP18" s="2" t="e">
        <f ca="1">+IF(IFTA_Quarterly!$I35&gt;0,ROUND(IFTA_Quarterly!$I35*Int_Exchange_2!AP$5/100*AP$3,2),0)</f>
        <v>#VALUE!</v>
      </c>
      <c r="AQ18" s="2" t="e">
        <f ca="1">+IF(IFTA_Quarterly!$I35&gt;0,ROUND(IFTA_Quarterly!$I35*Int_Exchange_2!AQ$5/100*AQ$3,2),0)</f>
        <v>#VALUE!</v>
      </c>
      <c r="AR18" s="2" t="e">
        <f ca="1">+IF(IFTA_Quarterly!$I35&gt;0,ROUND(IFTA_Quarterly!$I35*Int_Exchange_2!AR$5/100*AR$3,2),0)</f>
        <v>#VALUE!</v>
      </c>
      <c r="AS18" s="2" t="e">
        <f ca="1">+IF(IFTA_Quarterly!$I35&gt;0,ROUND(IFTA_Quarterly!$I35*Int_Exchange_2!AS$5/100*AS$3,2),0)</f>
        <v>#VALUE!</v>
      </c>
      <c r="AT18" s="2" t="e">
        <f ca="1">+IF(IFTA_Quarterly!$I35&gt;0,ROUND(IFTA_Quarterly!$I35*Int_Exchange_2!AT$5/100*AT$3,2),0)</f>
        <v>#VALUE!</v>
      </c>
      <c r="AU18" s="2" t="e">
        <f ca="1">+IF(IFTA_Quarterly!$I35&gt;0,ROUND(IFTA_Quarterly!$I35*Int_Exchange_2!AU$5/100*AU$3,2),0)</f>
        <v>#VALUE!</v>
      </c>
      <c r="AV18" s="2" t="e">
        <f ca="1">+IF(IFTA_Quarterly!$I35&gt;0,ROUND(IFTA_Quarterly!$I35*Int_Exchange_2!AV$5/100*AV$3,2),0)</f>
        <v>#VALUE!</v>
      </c>
      <c r="AW18" s="2" t="e">
        <f ca="1">+IF(IFTA_Quarterly!$I35&gt;0,ROUND(IFTA_Quarterly!$I35*Int_Exchange_2!AW$5/100*AW$3,2),0)</f>
        <v>#VALUE!</v>
      </c>
      <c r="AX18" s="2" t="e">
        <f ca="1">+IF(IFTA_Quarterly!$I35&gt;0,ROUND(IFTA_Quarterly!$I35*Int_Exchange_2!AX$5/100*AX$3,2),0)</f>
        <v>#VALUE!</v>
      </c>
      <c r="AY18" s="2" t="e">
        <f ca="1">+IF(IFTA_Quarterly!$I35&gt;0,ROUND(IFTA_Quarterly!$I35*Int_Exchange_2!AY$5/100*AY$3,2),0)</f>
        <v>#VALUE!</v>
      </c>
      <c r="AZ18" s="2" t="e">
        <f ca="1">+IF(IFTA_Quarterly!$I35&gt;0,ROUND(IFTA_Quarterly!$I35*Int_Exchange_2!AZ$5/100*AZ$3,2),0)</f>
        <v>#VALUE!</v>
      </c>
      <c r="BA18" s="2" t="e">
        <f ca="1">+IF(IFTA_Quarterly!$I35&gt;0,ROUND(IFTA_Quarterly!$I35*Int_Exchange_2!BA$5/100*BA$3,2),0)</f>
        <v>#VALUE!</v>
      </c>
      <c r="BB18" s="2" t="e">
        <f ca="1">+IF(IFTA_Quarterly!$I35&gt;0,ROUND(IFTA_Quarterly!$I35*Int_Exchange_2!BB$5/100*BB$3,2),0)</f>
        <v>#VALUE!</v>
      </c>
      <c r="BC18" s="2" t="e">
        <f ca="1">+IF(IFTA_Quarterly!$I35&gt;0,ROUND(IFTA_Quarterly!$I35*Int_Exchange_2!BC$5/100*BC$3,2),0)</f>
        <v>#VALUE!</v>
      </c>
      <c r="BD18" s="2" t="e">
        <f ca="1">+IF(IFTA_Quarterly!$I35&gt;0,ROUND(IFTA_Quarterly!$I35*Int_Exchange_2!BD$5/100*BD$3,2),0)</f>
        <v>#VALUE!</v>
      </c>
      <c r="BE18" s="2" t="e">
        <f ca="1">+IF(IFTA_Quarterly!$I35&gt;0,ROUND(IFTA_Quarterly!$I35*Int_Exchange_2!BE$5/100*BE$3,2),0)</f>
        <v>#VALUE!</v>
      </c>
      <c r="BF18" s="2" t="e">
        <f ca="1">+IF(IFTA_Quarterly!$I35&gt;0,ROUND(IFTA_Quarterly!$I35*Int_Exchange_2!BF$5/100*BF$3,2),0)</f>
        <v>#VALUE!</v>
      </c>
      <c r="BG18" s="2" t="e">
        <f ca="1">+IF(IFTA_Quarterly!$I35&gt;0,ROUND(IFTA_Quarterly!$I35*Int_Exchange_2!BG$5/100*BG$3,2),0)</f>
        <v>#VALUE!</v>
      </c>
      <c r="BH18" s="2" t="e">
        <f ca="1">+IF(IFTA_Quarterly!$I35&gt;0,ROUND(IFTA_Quarterly!$I35*Int_Exchange_2!BH$5/100*BH$3,2),0)</f>
        <v>#VALUE!</v>
      </c>
      <c r="BI18" s="2" t="e">
        <f ca="1">+IF(IFTA_Quarterly!$I35&gt;0,ROUND(IFTA_Quarterly!$I35*Int_Exchange_2!BI$5/100*BI$3,2),0)</f>
        <v>#VALUE!</v>
      </c>
      <c r="BJ18" s="2" t="e">
        <f ca="1">+IF(IFTA_Quarterly!$I35&gt;0,ROUND(IFTA_Quarterly!$I35*Int_Exchange_2!BJ$5/100*BJ$3,2),0)</f>
        <v>#VALUE!</v>
      </c>
      <c r="BK18" s="2" t="e">
        <f ca="1">+IF(IFTA_Quarterly!$I35&gt;0,ROUND(IFTA_Quarterly!$I35*Int_Exchange_2!BK$5/100*BK$3,2),0)</f>
        <v>#VALUE!</v>
      </c>
      <c r="BL18" s="2" t="e">
        <f ca="1">+IF(IFTA_Quarterly!$I35&gt;0,ROUND(IFTA_Quarterly!$I35*Int_Exchange_2!BL$5/100*BL$3,2),0)</f>
        <v>#VALUE!</v>
      </c>
      <c r="BM18" s="2" t="e">
        <f ca="1">+IF(IFTA_Quarterly!$I35&gt;0,ROUND(IFTA_Quarterly!$I35*Int_Exchange_2!BM$5/100*BM$3,2),0)</f>
        <v>#VALUE!</v>
      </c>
      <c r="BN18" s="2" t="e">
        <f ca="1">+IF(IFTA_Quarterly!$I35&gt;0,ROUND(IFTA_Quarterly!$I35*Int_Exchange_2!BN$5/100*BN$3,2),0)</f>
        <v>#VALUE!</v>
      </c>
      <c r="BO18" s="2" t="e">
        <f ca="1">+IF(IFTA_Quarterly!$I35&gt;0,ROUND(IFTA_Quarterly!$I35*Int_Exchange_2!BO$5/100*BO$3,2),0)</f>
        <v>#VALUE!</v>
      </c>
      <c r="BP18" s="2" t="e">
        <f ca="1">+IF(IFTA_Quarterly!$I35&gt;0,ROUND(IFTA_Quarterly!$I35*Int_Exchange_2!BP$5/100*BP$3,2),0)</f>
        <v>#VALUE!</v>
      </c>
      <c r="BQ18" s="2" t="e">
        <f ca="1">+IF(IFTA_Quarterly!$I35&gt;0,ROUND(IFTA_Quarterly!$I35*Int_Exchange_2!BQ$5/100*BQ$3,2),0)</f>
        <v>#VALUE!</v>
      </c>
      <c r="BR18" s="2" t="e">
        <f ca="1">+IF(IFTA_Quarterly!$I35&gt;0,ROUND(IFTA_Quarterly!$I35*Int_Exchange_2!BR$5/100*BR$3,2),0)</f>
        <v>#VALUE!</v>
      </c>
      <c r="BS18" s="2" t="e">
        <f ca="1">+IF(IFTA_Quarterly!$I35&gt;0,ROUND(IFTA_Quarterly!$I35*Int_Exchange_2!BS$5/100*BS$3,2),0)</f>
        <v>#VALUE!</v>
      </c>
      <c r="BT18" s="2" t="e">
        <f ca="1">+IF(IFTA_Quarterly!$I35&gt;0,ROUND(IFTA_Quarterly!$I35*Int_Exchange_2!BT$5/100*BT$3,2),0)</f>
        <v>#VALUE!</v>
      </c>
      <c r="BU18" s="2" t="e">
        <f ca="1">+IF(IFTA_Quarterly!$I35&gt;0,ROUND(IFTA_Quarterly!$I35*Int_Exchange_2!BU$5/100*BU$3,2),0)</f>
        <v>#VALUE!</v>
      </c>
      <c r="BV18" s="2" t="e">
        <f ca="1">+IF(IFTA_Quarterly!$I35&gt;0,ROUND(IFTA_Quarterly!$I35*Int_Exchange_2!BV$5/100*BV$3,2),0)</f>
        <v>#VALUE!</v>
      </c>
      <c r="BW18" s="2" t="e">
        <f ca="1">+IF(IFTA_Quarterly!$I35&gt;0,ROUND(IFTA_Quarterly!$I35*Int_Exchange_2!BW$5/100*BW$3,2),0)</f>
        <v>#VALUE!</v>
      </c>
      <c r="BX18" s="2" t="e">
        <f ca="1">+IF(IFTA_Quarterly!$I35&gt;0,ROUND(IFTA_Quarterly!$I35*Int_Exchange_2!BX$5/100*BX$3,2),0)</f>
        <v>#VALUE!</v>
      </c>
      <c r="BY18" s="2" t="e">
        <f ca="1">+IF(IFTA_Quarterly!$I35&gt;0,ROUND(IFTA_Quarterly!$I35*Int_Exchange_2!BY$5/100*BY$3,2),0)</f>
        <v>#VALUE!</v>
      </c>
      <c r="BZ18" s="2" t="e">
        <f ca="1">+IF(IFTA_Quarterly!$I35&gt;0,ROUND(IFTA_Quarterly!$I35*Int_Exchange_2!BZ$5/100*BZ$3,2),0)</f>
        <v>#VALUE!</v>
      </c>
      <c r="CA18" s="2" t="e">
        <f ca="1">+IF(IFTA_Quarterly!$I35&gt;0,ROUND(IFTA_Quarterly!$I35*Int_Exchange_2!CA$5/100*CA$3,2),0)</f>
        <v>#VALUE!</v>
      </c>
      <c r="CB18" s="2" t="e">
        <f ca="1">+IF(IFTA_Quarterly!$I35&gt;0,ROUND(IFTA_Quarterly!$I35*Int_Exchange_2!CB$5/100*CB$3,2),0)</f>
        <v>#VALUE!</v>
      </c>
      <c r="CC18" s="2" t="e">
        <f ca="1">+IF(IFTA_Quarterly!$I35&gt;0,ROUND(IFTA_Quarterly!$I35*Int_Exchange_2!CC$5/100*CC$3,2),0)</f>
        <v>#VALUE!</v>
      </c>
      <c r="CD18" s="2" t="e">
        <f ca="1">+IF(IFTA_Quarterly!$I35&gt;0,ROUND(IFTA_Quarterly!$I35*Int_Exchange_2!CD$5/100*CD$3,2),0)</f>
        <v>#VALUE!</v>
      </c>
      <c r="CE18" s="2" t="e">
        <f ca="1">+IF(IFTA_Quarterly!$I35&gt;0,ROUND(IFTA_Quarterly!$I35*Int_Exchange_2!CE$5/100*CE$3,2),0)</f>
        <v>#VALUE!</v>
      </c>
      <c r="CF18" s="2" t="e">
        <f ca="1">+IF(IFTA_Quarterly!$I35&gt;0,ROUND(IFTA_Quarterly!$I35*Int_Exchange_2!CF$5/100*CF$3,2),0)</f>
        <v>#VALUE!</v>
      </c>
      <c r="CG18" s="2" t="e">
        <f ca="1">+IF(IFTA_Quarterly!$I35&gt;0,ROUND(IFTA_Quarterly!$I35*Int_Exchange_2!CG$5/100*CG$3,2),0)</f>
        <v>#VALUE!</v>
      </c>
      <c r="CH18" s="2" t="e">
        <f ca="1">+IF(IFTA_Quarterly!$I35&gt;0,ROUND(IFTA_Quarterly!$I35*Int_Exchange_2!CH$5/100*CH$3,2),0)</f>
        <v>#VALUE!</v>
      </c>
      <c r="CI18" s="2" t="e">
        <f ca="1">+IF(IFTA_Quarterly!$I35&gt;0,ROUND(IFTA_Quarterly!$I35*Int_Exchange_2!CI$5/100*CI$3,2),0)</f>
        <v>#VALUE!</v>
      </c>
      <c r="CJ18" s="2" t="e">
        <f ca="1">+IF(IFTA_Quarterly!$I35&gt;0,ROUND(IFTA_Quarterly!$I35*Int_Exchange_2!CJ$5/100*CJ$3,2),0)</f>
        <v>#VALUE!</v>
      </c>
      <c r="CK18" s="2" t="e">
        <f ca="1">+IF(IFTA_Quarterly!$I35&gt;0,ROUND(IFTA_Quarterly!$I35*Int_Exchange_2!CK$5/100*CK$3,2),0)</f>
        <v>#VALUE!</v>
      </c>
      <c r="CL18" s="2" t="e">
        <f ca="1">+IF(IFTA_Quarterly!$I35&gt;0,ROUND(IFTA_Quarterly!$I35*Int_Exchange_2!CL$5/100*CL$3,2),0)</f>
        <v>#VALUE!</v>
      </c>
      <c r="CM18" s="2" t="e">
        <f ca="1">+IF(IFTA_Quarterly!$I35&gt;0,ROUND(IFTA_Quarterly!$I35*Int_Exchange_2!CM$5/100*CM$3,2),0)</f>
        <v>#VALUE!</v>
      </c>
      <c r="CN18" s="2" t="e">
        <f ca="1">+IF(IFTA_Quarterly!$I35&gt;0,ROUND(IFTA_Quarterly!$I35*Int_Exchange_2!CN$5/100*CN$3,2),0)</f>
        <v>#VALUE!</v>
      </c>
      <c r="CO18" s="2" t="e">
        <f ca="1">+IF(IFTA_Quarterly!$I35&gt;0,ROUND(IFTA_Quarterly!$I35*Int_Exchange_2!CO$5/100*CO$3,2),0)</f>
        <v>#VALUE!</v>
      </c>
      <c r="CP18" s="2" t="e">
        <f ca="1">+IF(IFTA_Quarterly!$I35&gt;0,ROUND(IFTA_Quarterly!$I35*Int_Exchange_2!CP$5/100*CP$3,2),0)</f>
        <v>#VALUE!</v>
      </c>
      <c r="CQ18" s="2" t="e">
        <f ca="1">+IF(IFTA_Quarterly!$I35&gt;0,ROUND(IFTA_Quarterly!$I35*Int_Exchange_2!CQ$5/100*CQ$3,2),0)</f>
        <v>#VALUE!</v>
      </c>
      <c r="CR18" s="2" t="e">
        <f ca="1">+IF(IFTA_Quarterly!$I35&gt;0,ROUND(IFTA_Quarterly!$I35*Int_Exchange_2!CR$5/100*CR$3,2),0)</f>
        <v>#VALUE!</v>
      </c>
      <c r="CS18" s="2" t="e">
        <f ca="1">+IF(IFTA_Quarterly!$I35&gt;0,ROUND(IFTA_Quarterly!$I35*Int_Exchange_2!CS$5/100*CS$3,2),0)</f>
        <v>#VALUE!</v>
      </c>
      <c r="CT18" s="2" t="e">
        <f ca="1">+IF(IFTA_Quarterly!$I35&gt;0,ROUND(IFTA_Quarterly!$I35*Int_Exchange_2!CT$5/100*CT$3,2),0)</f>
        <v>#VALUE!</v>
      </c>
      <c r="CU18" s="2" t="e">
        <f ca="1">+IF(IFTA_Quarterly!$I35&gt;0,ROUND(IFTA_Quarterly!$I35*Int_Exchange_2!CU$5/100*CU$3,2),0)</f>
        <v>#VALUE!</v>
      </c>
      <c r="CV18" s="2" t="e">
        <f ca="1">+IF(IFTA_Quarterly!$I35&gt;0,ROUND(IFTA_Quarterly!$I35*Int_Exchange_2!CV$5/100*CV$3,2),0)</f>
        <v>#VALUE!</v>
      </c>
      <c r="CW18" s="2" t="e">
        <f ca="1">+IF(IFTA_Quarterly!$I35&gt;0,ROUND(IFTA_Quarterly!$I35*Int_Exchange_2!CW$5/100*CW$3,2),0)</f>
        <v>#VALUE!</v>
      </c>
      <c r="CX18" s="2" t="e">
        <f ca="1">+IF(IFTA_Quarterly!$I35&gt;0,ROUND(IFTA_Quarterly!$I35*Int_Exchange_2!CX$5/100*CX$3,2),0)</f>
        <v>#VALUE!</v>
      </c>
      <c r="CY18" s="2" t="e">
        <f ca="1">+IF(IFTA_Quarterly!$I35&gt;0,ROUND(IFTA_Quarterly!$I35*Int_Exchange_2!CY$5/100*CY$3,2),0)</f>
        <v>#VALUE!</v>
      </c>
      <c r="CZ18" s="2" t="e">
        <f ca="1">+IF(IFTA_Quarterly!$I35&gt;0,ROUND(IFTA_Quarterly!$I35*Int_Exchange_2!CZ$5/100*CZ$3,2),0)</f>
        <v>#VALUE!</v>
      </c>
      <c r="DA18" s="2" t="e">
        <f ca="1">+IF(IFTA_Quarterly!$I35&gt;0,ROUND(IFTA_Quarterly!$I35*Int_Exchange_2!DA$5/100*DA$3,2),0)</f>
        <v>#VALUE!</v>
      </c>
      <c r="DB18" s="2" t="e">
        <f ca="1">+IF(IFTA_Quarterly!$I35&gt;0,ROUND(IFTA_Quarterly!$I35*Int_Exchange_2!DB$5/100*DB$3,2),0)</f>
        <v>#VALUE!</v>
      </c>
      <c r="DC18" s="2" t="e">
        <f ca="1">+IF(IFTA_Quarterly!$I35&gt;0,ROUND(IFTA_Quarterly!$I35*Int_Exchange_2!DC$5/100*DC$3,2),0)</f>
        <v>#VALUE!</v>
      </c>
      <c r="DD18" s="2" t="e">
        <f ca="1">+IF(IFTA_Quarterly!$I35&gt;0,ROUND(IFTA_Quarterly!$I35*Int_Exchange_2!DD$5/100*DD$3,2),0)</f>
        <v>#VALUE!</v>
      </c>
      <c r="DE18" s="2" t="e">
        <f ca="1">+IF(IFTA_Quarterly!$I35&gt;0,ROUND(IFTA_Quarterly!$I35*Int_Exchange_2!DE$5/100*DE$3,2),0)</f>
        <v>#VALUE!</v>
      </c>
      <c r="DF18" s="2" t="e">
        <f ca="1">+IF(IFTA_Quarterly!$I35&gt;0,ROUND(IFTA_Quarterly!$I35*Int_Exchange_2!DF$5/100*DF$3,2),0)</f>
        <v>#VALUE!</v>
      </c>
      <c r="DG18" s="2" t="e">
        <f ca="1">+IF(IFTA_Quarterly!$I35&gt;0,ROUND(IFTA_Quarterly!$I35*Int_Exchange_2!DG$5/100*DG$3,2),0)</f>
        <v>#VALUE!</v>
      </c>
      <c r="DH18" s="2" t="e">
        <f ca="1">+IF(IFTA_Quarterly!$I35&gt;0,ROUND(IFTA_Quarterly!$I35*Int_Exchange_2!DH$5/100*DH$3,2),0)</f>
        <v>#VALUE!</v>
      </c>
      <c r="DI18" s="2" t="e">
        <f ca="1">+IF(IFTA_Quarterly!$I35&gt;0,ROUND(IFTA_Quarterly!$I35*Int_Exchange_2!DI$5/100*DI$3,2),0)</f>
        <v>#VALUE!</v>
      </c>
      <c r="DJ18" s="2" t="e">
        <f ca="1">+IF(IFTA_Quarterly!$I35&gt;0,ROUND(IFTA_Quarterly!$I35*Int_Exchange_2!DJ$5/100*DJ$3,2),0)</f>
        <v>#VALUE!</v>
      </c>
      <c r="DK18" s="2" t="e">
        <f ca="1">+IF(IFTA_Quarterly!$I35&gt;0,ROUND(IFTA_Quarterly!$I35*Int_Exchange_2!DK$5/100*DK$3,2),0)</f>
        <v>#VALUE!</v>
      </c>
      <c r="DL18" s="2" t="e">
        <f ca="1">+IF(IFTA_Quarterly!$I35&gt;0,ROUND(IFTA_Quarterly!$I35*Int_Exchange_2!DL$5/100*DL$3,2),0)</f>
        <v>#VALUE!</v>
      </c>
      <c r="DM18" s="2" t="e">
        <f ca="1">+IF(IFTA_Quarterly!$I35&gt;0,ROUND(IFTA_Quarterly!$I35*Int_Exchange_2!DM$5/100*DM$3,2),0)</f>
        <v>#VALUE!</v>
      </c>
      <c r="DN18" s="2" t="e">
        <f ca="1">+IF(IFTA_Quarterly!$I35&gt;0,ROUND(IFTA_Quarterly!$I35*Int_Exchange_2!DN$5/100*DN$3,2),0)</f>
        <v>#VALUE!</v>
      </c>
      <c r="DO18" s="2" t="e">
        <f ca="1">+IF(IFTA_Quarterly!$I35&gt;0,ROUND(IFTA_Quarterly!$I35*Int_Exchange_2!DO$5/100*DO$3,2),0)</f>
        <v>#VALUE!</v>
      </c>
      <c r="DP18" s="2" t="e">
        <f ca="1">+IF(IFTA_Quarterly!$I35&gt;0,ROUND(IFTA_Quarterly!$I35*Int_Exchange_2!DP$5/100*DP$3,2),0)</f>
        <v>#VALUE!</v>
      </c>
      <c r="DQ18" s="2" t="e">
        <f ca="1">+IF(IFTA_Quarterly!$I35&gt;0,ROUND(IFTA_Quarterly!$I35*Int_Exchange_2!DQ$5/100*DQ$3,2),0)</f>
        <v>#VALUE!</v>
      </c>
      <c r="DR18" s="2" t="e">
        <f ca="1">+IF(IFTA_Quarterly!$I35&gt;0,ROUND(IFTA_Quarterly!$I35*Int_Exchange_2!DR$5/100*DR$3,2),0)</f>
        <v>#VALUE!</v>
      </c>
      <c r="DS18" s="2" t="e">
        <f ca="1">+IF(IFTA_Quarterly!$I35&gt;0,ROUND(IFTA_Quarterly!$I35*Int_Exchange_2!DS$5/100*DS$3,2),0)</f>
        <v>#VALUE!</v>
      </c>
      <c r="DT18" s="2" t="e">
        <f ca="1">+IF(IFTA_Quarterly!$I35&gt;0,ROUND(IFTA_Quarterly!$I35*Int_Exchange_2!DT$5/100*DT$3,2),0)</f>
        <v>#VALUE!</v>
      </c>
      <c r="DU18" s="2" t="e">
        <f ca="1">+IF(IFTA_Quarterly!$I35&gt;0,ROUND(IFTA_Quarterly!$I35*Int_Exchange_2!DU$5/100*DU$3,2),0)</f>
        <v>#VALUE!</v>
      </c>
      <c r="DV18" s="2" t="e">
        <f ca="1">+IF(IFTA_Quarterly!$I35&gt;0,ROUND(IFTA_Quarterly!$I35*Int_Exchange_2!DV$5/100*DV$3,2),0)</f>
        <v>#VALUE!</v>
      </c>
      <c r="DW18" s="2" t="e">
        <f ca="1">+IF(IFTA_Quarterly!$I35&gt;0,ROUND(IFTA_Quarterly!$I35*Int_Exchange_2!DW$5/100*DW$3,2),0)</f>
        <v>#VALUE!</v>
      </c>
      <c r="DX18" s="2" t="e">
        <f ca="1">+IF(IFTA_Quarterly!$I35&gt;0,ROUND(IFTA_Quarterly!$I35*Int_Exchange_2!DX$5/100*DX$3,2),0)</f>
        <v>#VALUE!</v>
      </c>
      <c r="DY18" s="2" t="e">
        <f ca="1">+IF(IFTA_Quarterly!$I35&gt;0,ROUND(IFTA_Quarterly!$I35*Int_Exchange_2!DY$5/100*DY$3,2),0)</f>
        <v>#VALUE!</v>
      </c>
      <c r="DZ18" s="2" t="e">
        <f ca="1">+IF(IFTA_Quarterly!$I35&gt;0,ROUND(IFTA_Quarterly!$I35*Int_Exchange_2!DZ$5/100*DZ$3,2),0)</f>
        <v>#VALUE!</v>
      </c>
      <c r="EA18" s="2" t="e">
        <f ca="1">+IF(IFTA_Quarterly!$I35&gt;0,ROUND(IFTA_Quarterly!$I35*Int_Exchange_2!EA$5/100*EA$3,2),0)</f>
        <v>#VALUE!</v>
      </c>
      <c r="EB18" s="2" t="e">
        <f ca="1">+IF(IFTA_Quarterly!$I35&gt;0,ROUND(IFTA_Quarterly!$I35*Int_Exchange_2!EB$5/100*EB$3,2),0)</f>
        <v>#VALUE!</v>
      </c>
      <c r="EC18" s="2" t="e">
        <f ca="1">+IF(IFTA_Quarterly!$I35&gt;0,ROUND(IFTA_Quarterly!$I35*Int_Exchange_2!EC$5/100*EC$3,2),0)</f>
        <v>#VALUE!</v>
      </c>
      <c r="ED18" s="2" t="e">
        <f ca="1">+IF(IFTA_Quarterly!$I35&gt;0,ROUND(IFTA_Quarterly!$I35*Int_Exchange_2!ED$5/100*ED$3,2),0)</f>
        <v>#VALUE!</v>
      </c>
      <c r="EE18" s="2" t="e">
        <f ca="1">+IF(IFTA_Quarterly!$I35&gt;0,ROUND(IFTA_Quarterly!$I35*Int_Exchange_2!EE$5/100*EE$3,2),0)</f>
        <v>#VALUE!</v>
      </c>
    </row>
    <row r="19" spans="1:135" x14ac:dyDescent="0.25">
      <c r="A19" s="2" t="s">
        <v>30</v>
      </c>
      <c r="B19" s="2" t="str">
        <f t="shared" ca="1" si="97"/>
        <v/>
      </c>
      <c r="C19" s="2" t="e">
        <f ca="1">+IF(IFTA_Quarterly!$I36&gt;0,ROUND(IFTA_Quarterly!$I36*Int_Exchange_2!C$5/100*C$3,2),0)</f>
        <v>#VALUE!</v>
      </c>
      <c r="D19" s="2" t="e">
        <f ca="1">+IF(IFTA_Quarterly!$I36&gt;0,ROUND(IFTA_Quarterly!$I36*Int_Exchange_2!D$5/100*D$3,2),0)</f>
        <v>#VALUE!</v>
      </c>
      <c r="E19" s="2" t="e">
        <f ca="1">+IF(IFTA_Quarterly!$I36&gt;0,ROUND(IFTA_Quarterly!$I36*Int_Exchange_2!E$5/100*E$3,2),0)</f>
        <v>#VALUE!</v>
      </c>
      <c r="F19" s="2" t="e">
        <f ca="1">+IF(IFTA_Quarterly!$I36&gt;0,ROUND(IFTA_Quarterly!$I36*Int_Exchange_2!F$5/100*F$3,2),0)</f>
        <v>#VALUE!</v>
      </c>
      <c r="G19" s="2" t="e">
        <f ca="1">+IF(IFTA_Quarterly!$I36&gt;0,ROUND(IFTA_Quarterly!$I36*Int_Exchange_2!G$5/100*G$3,2),0)</f>
        <v>#VALUE!</v>
      </c>
      <c r="H19" s="2" t="e">
        <f ca="1">+IF(IFTA_Quarterly!$I36&gt;0,ROUND(IFTA_Quarterly!$I36*Int_Exchange_2!H$5/100*H$3,2),0)</f>
        <v>#VALUE!</v>
      </c>
      <c r="I19" s="2" t="e">
        <f ca="1">+IF(IFTA_Quarterly!$I36&gt;0,ROUND(IFTA_Quarterly!$I36*Int_Exchange_2!I$5/100*I$3,2),0)</f>
        <v>#VALUE!</v>
      </c>
      <c r="J19" s="2" t="e">
        <f ca="1">+IF(IFTA_Quarterly!$I36&gt;0,ROUND(IFTA_Quarterly!$I36*Int_Exchange_2!J$5/100*J$3,2),0)</f>
        <v>#VALUE!</v>
      </c>
      <c r="K19" s="2" t="e">
        <f ca="1">+IF(IFTA_Quarterly!$I36&gt;0,ROUND(IFTA_Quarterly!$I36*Int_Exchange_2!K$5/100*K$3,2),0)</f>
        <v>#VALUE!</v>
      </c>
      <c r="L19" s="2" t="e">
        <f ca="1">+IF(IFTA_Quarterly!$I36&gt;0,ROUND(IFTA_Quarterly!$I36*Int_Exchange_2!L$5/100*L$3,2),0)</f>
        <v>#VALUE!</v>
      </c>
      <c r="M19" s="2" t="e">
        <f ca="1">+IF(IFTA_Quarterly!$I36&gt;0,ROUND(IFTA_Quarterly!$I36*Int_Exchange_2!M$5/100*M$3,2),0)</f>
        <v>#VALUE!</v>
      </c>
      <c r="N19" s="2" t="e">
        <f ca="1">+IF(IFTA_Quarterly!$I36&gt;0,ROUND(IFTA_Quarterly!$I36*Int_Exchange_2!N$5/100*N$3,2),0)</f>
        <v>#VALUE!</v>
      </c>
      <c r="O19" s="2" t="e">
        <f ca="1">+IF(IFTA_Quarterly!$I36&gt;0,ROUND(IFTA_Quarterly!$I36*Int_Exchange_2!O$5/100*O$3,2),0)</f>
        <v>#VALUE!</v>
      </c>
      <c r="P19" s="2" t="e">
        <f ca="1">+IF(IFTA_Quarterly!$I36&gt;0,ROUND(IFTA_Quarterly!$I36*Int_Exchange_2!P$5/100*P$3,2),0)</f>
        <v>#VALUE!</v>
      </c>
      <c r="Q19" s="2" t="e">
        <f ca="1">+IF(IFTA_Quarterly!$I36&gt;0,ROUND(IFTA_Quarterly!$I36*Int_Exchange_2!Q$5/100*Q$3,2),0)</f>
        <v>#VALUE!</v>
      </c>
      <c r="R19" s="2" t="e">
        <f ca="1">+IF(IFTA_Quarterly!$I36&gt;0,ROUND(IFTA_Quarterly!$I36*Int_Exchange_2!R$5/100*R$3,2),0)</f>
        <v>#VALUE!</v>
      </c>
      <c r="S19" s="2" t="e">
        <f ca="1">+IF(IFTA_Quarterly!$I36&gt;0,ROUND(IFTA_Quarterly!$I36*Int_Exchange_2!S$5/100*S$3,2),0)</f>
        <v>#VALUE!</v>
      </c>
      <c r="T19" s="2" t="e">
        <f ca="1">+IF(IFTA_Quarterly!$I36&gt;0,ROUND(IFTA_Quarterly!$I36*Int_Exchange_2!T$5/100*T$3,2),0)</f>
        <v>#VALUE!</v>
      </c>
      <c r="U19" s="2" t="e">
        <f ca="1">+IF(IFTA_Quarterly!$I36&gt;0,ROUND(IFTA_Quarterly!$I36*Int_Exchange_2!U$5/100*U$3,2),0)</f>
        <v>#VALUE!</v>
      </c>
      <c r="V19" s="2" t="e">
        <f ca="1">+IF(IFTA_Quarterly!$I36&gt;0,ROUND(IFTA_Quarterly!$I36*Int_Exchange_2!V$5/100*V$3,2),0)</f>
        <v>#VALUE!</v>
      </c>
      <c r="W19" s="2" t="e">
        <f ca="1">+IF(IFTA_Quarterly!$I36&gt;0,ROUND(IFTA_Quarterly!$I36*Int_Exchange_2!W$5/100*W$3,2),0)</f>
        <v>#VALUE!</v>
      </c>
      <c r="X19" s="2" t="e">
        <f ca="1">+IF(IFTA_Quarterly!$I36&gt;0,ROUND(IFTA_Quarterly!$I36*Int_Exchange_2!X$5/100*X$3,2),0)</f>
        <v>#VALUE!</v>
      </c>
      <c r="Y19" s="2" t="e">
        <f ca="1">+IF(IFTA_Quarterly!$I36&gt;0,ROUND(IFTA_Quarterly!$I36*Int_Exchange_2!Y$5/100*Y$3,2),0)</f>
        <v>#VALUE!</v>
      </c>
      <c r="Z19" s="2" t="e">
        <f ca="1">+IF(IFTA_Quarterly!$I36&gt;0,ROUND(IFTA_Quarterly!$I36*Int_Exchange_2!Z$5/100*Z$3,2),0)</f>
        <v>#VALUE!</v>
      </c>
      <c r="AA19" s="2" t="e">
        <f ca="1">+IF(IFTA_Quarterly!$I36&gt;0,ROUND(IFTA_Quarterly!$I36*Int_Exchange_2!AA$5/100*AA$3,2),0)</f>
        <v>#VALUE!</v>
      </c>
      <c r="AB19" s="2" t="e">
        <f ca="1">+IF(IFTA_Quarterly!$I36&gt;0,ROUND(IFTA_Quarterly!$I36*Int_Exchange_2!AB$5/100*AB$3,2),0)</f>
        <v>#VALUE!</v>
      </c>
      <c r="AC19" s="2" t="e">
        <f ca="1">+IF(IFTA_Quarterly!$I36&gt;0,ROUND(IFTA_Quarterly!$I36*Int_Exchange_2!AC$5/100*AC$3,2),0)</f>
        <v>#VALUE!</v>
      </c>
      <c r="AD19" s="2" t="e">
        <f ca="1">+IF(IFTA_Quarterly!$I36&gt;0,ROUND(IFTA_Quarterly!$I36*Int_Exchange_2!AD$5/100*AD$3,2),0)</f>
        <v>#VALUE!</v>
      </c>
      <c r="AE19" s="2" t="e">
        <f ca="1">+IF(IFTA_Quarterly!$I36&gt;0,ROUND(IFTA_Quarterly!$I36*Int_Exchange_2!AE$5/100*AE$3,2),0)</f>
        <v>#VALUE!</v>
      </c>
      <c r="AF19" s="2" t="e">
        <f ca="1">+IF(IFTA_Quarterly!$I36&gt;0,ROUND(IFTA_Quarterly!$I36*Int_Exchange_2!AF$5/100*AF$3,2),0)</f>
        <v>#VALUE!</v>
      </c>
      <c r="AG19" s="2" t="e">
        <f ca="1">+IF(IFTA_Quarterly!$I36&gt;0,ROUND(IFTA_Quarterly!$I36*Int_Exchange_2!AG$5/100*AG$3,2),0)</f>
        <v>#VALUE!</v>
      </c>
      <c r="AH19" s="2" t="e">
        <f ca="1">+IF(IFTA_Quarterly!$I36&gt;0,ROUND(IFTA_Quarterly!$I36*Int_Exchange_2!AH$5/100*AH$3,2),0)</f>
        <v>#VALUE!</v>
      </c>
      <c r="AI19" s="2" t="e">
        <f ca="1">+IF(IFTA_Quarterly!$I36&gt;0,ROUND(IFTA_Quarterly!$I36*Int_Exchange_2!AI$5/100*AI$3,2),0)</f>
        <v>#VALUE!</v>
      </c>
      <c r="AJ19" s="2" t="e">
        <f ca="1">+IF(IFTA_Quarterly!$I36&gt;0,ROUND(IFTA_Quarterly!$I36*Int_Exchange_2!AJ$5/100*AJ$3,2),0)</f>
        <v>#VALUE!</v>
      </c>
      <c r="AK19" s="2" t="e">
        <f ca="1">+IF(IFTA_Quarterly!$I36&gt;0,ROUND(IFTA_Quarterly!$I36*Int_Exchange_2!AK$5/100*AK$3,2),0)</f>
        <v>#VALUE!</v>
      </c>
      <c r="AL19" s="2" t="e">
        <f ca="1">+IF(IFTA_Quarterly!$I36&gt;0,ROUND(IFTA_Quarterly!$I36*Int_Exchange_2!AL$5/100*AL$3,2),0)</f>
        <v>#VALUE!</v>
      </c>
      <c r="AM19" s="2" t="e">
        <f ca="1">+IF(IFTA_Quarterly!$I36&gt;0,ROUND(IFTA_Quarterly!$I36*Int_Exchange_2!AM$5/100*AM$3,2),0)</f>
        <v>#VALUE!</v>
      </c>
      <c r="AN19" s="2" t="e">
        <f ca="1">+IF(IFTA_Quarterly!$I36&gt;0,ROUND(IFTA_Quarterly!$I36*Int_Exchange_2!AN$5/100*AN$3,2),0)</f>
        <v>#VALUE!</v>
      </c>
      <c r="AO19" s="2" t="e">
        <f ca="1">+IF(IFTA_Quarterly!$I36&gt;0,ROUND(IFTA_Quarterly!$I36*Int_Exchange_2!AO$5/100*AO$3,2),0)</f>
        <v>#VALUE!</v>
      </c>
      <c r="AP19" s="2" t="e">
        <f ca="1">+IF(IFTA_Quarterly!$I36&gt;0,ROUND(IFTA_Quarterly!$I36*Int_Exchange_2!AP$5/100*AP$3,2),0)</f>
        <v>#VALUE!</v>
      </c>
      <c r="AQ19" s="2" t="e">
        <f ca="1">+IF(IFTA_Quarterly!$I36&gt;0,ROUND(IFTA_Quarterly!$I36*Int_Exchange_2!AQ$5/100*AQ$3,2),0)</f>
        <v>#VALUE!</v>
      </c>
      <c r="AR19" s="2" t="e">
        <f ca="1">+IF(IFTA_Quarterly!$I36&gt;0,ROUND(IFTA_Quarterly!$I36*Int_Exchange_2!AR$5/100*AR$3,2),0)</f>
        <v>#VALUE!</v>
      </c>
      <c r="AS19" s="2" t="e">
        <f ca="1">+IF(IFTA_Quarterly!$I36&gt;0,ROUND(IFTA_Quarterly!$I36*Int_Exchange_2!AS$5/100*AS$3,2),0)</f>
        <v>#VALUE!</v>
      </c>
      <c r="AT19" s="2" t="e">
        <f ca="1">+IF(IFTA_Quarterly!$I36&gt;0,ROUND(IFTA_Quarterly!$I36*Int_Exchange_2!AT$5/100*AT$3,2),0)</f>
        <v>#VALUE!</v>
      </c>
      <c r="AU19" s="2" t="e">
        <f ca="1">+IF(IFTA_Quarterly!$I36&gt;0,ROUND(IFTA_Quarterly!$I36*Int_Exchange_2!AU$5/100*AU$3,2),0)</f>
        <v>#VALUE!</v>
      </c>
      <c r="AV19" s="2" t="e">
        <f ca="1">+IF(IFTA_Quarterly!$I36&gt;0,ROUND(IFTA_Quarterly!$I36*Int_Exchange_2!AV$5/100*AV$3,2),0)</f>
        <v>#VALUE!</v>
      </c>
      <c r="AW19" s="2" t="e">
        <f ca="1">+IF(IFTA_Quarterly!$I36&gt;0,ROUND(IFTA_Quarterly!$I36*Int_Exchange_2!AW$5/100*AW$3,2),0)</f>
        <v>#VALUE!</v>
      </c>
      <c r="AX19" s="2" t="e">
        <f ca="1">+IF(IFTA_Quarterly!$I36&gt;0,ROUND(IFTA_Quarterly!$I36*Int_Exchange_2!AX$5/100*AX$3,2),0)</f>
        <v>#VALUE!</v>
      </c>
      <c r="AY19" s="2" t="e">
        <f ca="1">+IF(IFTA_Quarterly!$I36&gt;0,ROUND(IFTA_Quarterly!$I36*Int_Exchange_2!AY$5/100*AY$3,2),0)</f>
        <v>#VALUE!</v>
      </c>
      <c r="AZ19" s="2" t="e">
        <f ca="1">+IF(IFTA_Quarterly!$I36&gt;0,ROUND(IFTA_Quarterly!$I36*Int_Exchange_2!AZ$5/100*AZ$3,2),0)</f>
        <v>#VALUE!</v>
      </c>
      <c r="BA19" s="2" t="e">
        <f ca="1">+IF(IFTA_Quarterly!$I36&gt;0,ROUND(IFTA_Quarterly!$I36*Int_Exchange_2!BA$5/100*BA$3,2),0)</f>
        <v>#VALUE!</v>
      </c>
      <c r="BB19" s="2" t="e">
        <f ca="1">+IF(IFTA_Quarterly!$I36&gt;0,ROUND(IFTA_Quarterly!$I36*Int_Exchange_2!BB$5/100*BB$3,2),0)</f>
        <v>#VALUE!</v>
      </c>
      <c r="BC19" s="2" t="e">
        <f ca="1">+IF(IFTA_Quarterly!$I36&gt;0,ROUND(IFTA_Quarterly!$I36*Int_Exchange_2!BC$5/100*BC$3,2),0)</f>
        <v>#VALUE!</v>
      </c>
      <c r="BD19" s="2" t="e">
        <f ca="1">+IF(IFTA_Quarterly!$I36&gt;0,ROUND(IFTA_Quarterly!$I36*Int_Exchange_2!BD$5/100*BD$3,2),0)</f>
        <v>#VALUE!</v>
      </c>
      <c r="BE19" s="2" t="e">
        <f ca="1">+IF(IFTA_Quarterly!$I36&gt;0,ROUND(IFTA_Quarterly!$I36*Int_Exchange_2!BE$5/100*BE$3,2),0)</f>
        <v>#VALUE!</v>
      </c>
      <c r="BF19" s="2" t="e">
        <f ca="1">+IF(IFTA_Quarterly!$I36&gt;0,ROUND(IFTA_Quarterly!$I36*Int_Exchange_2!BF$5/100*BF$3,2),0)</f>
        <v>#VALUE!</v>
      </c>
      <c r="BG19" s="2" t="e">
        <f ca="1">+IF(IFTA_Quarterly!$I36&gt;0,ROUND(IFTA_Quarterly!$I36*Int_Exchange_2!BG$5/100*BG$3,2),0)</f>
        <v>#VALUE!</v>
      </c>
      <c r="BH19" s="2" t="e">
        <f ca="1">+IF(IFTA_Quarterly!$I36&gt;0,ROUND(IFTA_Quarterly!$I36*Int_Exchange_2!BH$5/100*BH$3,2),0)</f>
        <v>#VALUE!</v>
      </c>
      <c r="BI19" s="2" t="e">
        <f ca="1">+IF(IFTA_Quarterly!$I36&gt;0,ROUND(IFTA_Quarterly!$I36*Int_Exchange_2!BI$5/100*BI$3,2),0)</f>
        <v>#VALUE!</v>
      </c>
      <c r="BJ19" s="2" t="e">
        <f ca="1">+IF(IFTA_Quarterly!$I36&gt;0,ROUND(IFTA_Quarterly!$I36*Int_Exchange_2!BJ$5/100*BJ$3,2),0)</f>
        <v>#VALUE!</v>
      </c>
      <c r="BK19" s="2" t="e">
        <f ca="1">+IF(IFTA_Quarterly!$I36&gt;0,ROUND(IFTA_Quarterly!$I36*Int_Exchange_2!BK$5/100*BK$3,2),0)</f>
        <v>#VALUE!</v>
      </c>
      <c r="BL19" s="2" t="e">
        <f ca="1">+IF(IFTA_Quarterly!$I36&gt;0,ROUND(IFTA_Quarterly!$I36*Int_Exchange_2!BL$5/100*BL$3,2),0)</f>
        <v>#VALUE!</v>
      </c>
      <c r="BM19" s="2" t="e">
        <f ca="1">+IF(IFTA_Quarterly!$I36&gt;0,ROUND(IFTA_Quarterly!$I36*Int_Exchange_2!BM$5/100*BM$3,2),0)</f>
        <v>#VALUE!</v>
      </c>
      <c r="BN19" s="2" t="e">
        <f ca="1">+IF(IFTA_Quarterly!$I36&gt;0,ROUND(IFTA_Quarterly!$I36*Int_Exchange_2!BN$5/100*BN$3,2),0)</f>
        <v>#VALUE!</v>
      </c>
      <c r="BO19" s="2" t="e">
        <f ca="1">+IF(IFTA_Quarterly!$I36&gt;0,ROUND(IFTA_Quarterly!$I36*Int_Exchange_2!BO$5/100*BO$3,2),0)</f>
        <v>#VALUE!</v>
      </c>
      <c r="BP19" s="2" t="e">
        <f ca="1">+IF(IFTA_Quarterly!$I36&gt;0,ROUND(IFTA_Quarterly!$I36*Int_Exchange_2!BP$5/100*BP$3,2),0)</f>
        <v>#VALUE!</v>
      </c>
      <c r="BQ19" s="2" t="e">
        <f ca="1">+IF(IFTA_Quarterly!$I36&gt;0,ROUND(IFTA_Quarterly!$I36*Int_Exchange_2!BQ$5/100*BQ$3,2),0)</f>
        <v>#VALUE!</v>
      </c>
      <c r="BR19" s="2" t="e">
        <f ca="1">+IF(IFTA_Quarterly!$I36&gt;0,ROUND(IFTA_Quarterly!$I36*Int_Exchange_2!BR$5/100*BR$3,2),0)</f>
        <v>#VALUE!</v>
      </c>
      <c r="BS19" s="2" t="e">
        <f ca="1">+IF(IFTA_Quarterly!$I36&gt;0,ROUND(IFTA_Quarterly!$I36*Int_Exchange_2!BS$5/100*BS$3,2),0)</f>
        <v>#VALUE!</v>
      </c>
      <c r="BT19" s="2" t="e">
        <f ca="1">+IF(IFTA_Quarterly!$I36&gt;0,ROUND(IFTA_Quarterly!$I36*Int_Exchange_2!BT$5/100*BT$3,2),0)</f>
        <v>#VALUE!</v>
      </c>
      <c r="BU19" s="2" t="e">
        <f ca="1">+IF(IFTA_Quarterly!$I36&gt;0,ROUND(IFTA_Quarterly!$I36*Int_Exchange_2!BU$5/100*BU$3,2),0)</f>
        <v>#VALUE!</v>
      </c>
      <c r="BV19" s="2" t="e">
        <f ca="1">+IF(IFTA_Quarterly!$I36&gt;0,ROUND(IFTA_Quarterly!$I36*Int_Exchange_2!BV$5/100*BV$3,2),0)</f>
        <v>#VALUE!</v>
      </c>
      <c r="BW19" s="2" t="e">
        <f ca="1">+IF(IFTA_Quarterly!$I36&gt;0,ROUND(IFTA_Quarterly!$I36*Int_Exchange_2!BW$5/100*BW$3,2),0)</f>
        <v>#VALUE!</v>
      </c>
      <c r="BX19" s="2" t="e">
        <f ca="1">+IF(IFTA_Quarterly!$I36&gt;0,ROUND(IFTA_Quarterly!$I36*Int_Exchange_2!BX$5/100*BX$3,2),0)</f>
        <v>#VALUE!</v>
      </c>
      <c r="BY19" s="2" t="e">
        <f ca="1">+IF(IFTA_Quarterly!$I36&gt;0,ROUND(IFTA_Quarterly!$I36*Int_Exchange_2!BY$5/100*BY$3,2),0)</f>
        <v>#VALUE!</v>
      </c>
      <c r="BZ19" s="2" t="e">
        <f ca="1">+IF(IFTA_Quarterly!$I36&gt;0,ROUND(IFTA_Quarterly!$I36*Int_Exchange_2!BZ$5/100*BZ$3,2),0)</f>
        <v>#VALUE!</v>
      </c>
      <c r="CA19" s="2" t="e">
        <f ca="1">+IF(IFTA_Quarterly!$I36&gt;0,ROUND(IFTA_Quarterly!$I36*Int_Exchange_2!CA$5/100*CA$3,2),0)</f>
        <v>#VALUE!</v>
      </c>
      <c r="CB19" s="2" t="e">
        <f ca="1">+IF(IFTA_Quarterly!$I36&gt;0,ROUND(IFTA_Quarterly!$I36*Int_Exchange_2!CB$5/100*CB$3,2),0)</f>
        <v>#VALUE!</v>
      </c>
      <c r="CC19" s="2" t="e">
        <f ca="1">+IF(IFTA_Quarterly!$I36&gt;0,ROUND(IFTA_Quarterly!$I36*Int_Exchange_2!CC$5/100*CC$3,2),0)</f>
        <v>#VALUE!</v>
      </c>
      <c r="CD19" s="2" t="e">
        <f ca="1">+IF(IFTA_Quarterly!$I36&gt;0,ROUND(IFTA_Quarterly!$I36*Int_Exchange_2!CD$5/100*CD$3,2),0)</f>
        <v>#VALUE!</v>
      </c>
      <c r="CE19" s="2" t="e">
        <f ca="1">+IF(IFTA_Quarterly!$I36&gt;0,ROUND(IFTA_Quarterly!$I36*Int_Exchange_2!CE$5/100*CE$3,2),0)</f>
        <v>#VALUE!</v>
      </c>
      <c r="CF19" s="2" t="e">
        <f ca="1">+IF(IFTA_Quarterly!$I36&gt;0,ROUND(IFTA_Quarterly!$I36*Int_Exchange_2!CF$5/100*CF$3,2),0)</f>
        <v>#VALUE!</v>
      </c>
      <c r="CG19" s="2" t="e">
        <f ca="1">+IF(IFTA_Quarterly!$I36&gt;0,ROUND(IFTA_Quarterly!$I36*Int_Exchange_2!CG$5/100*CG$3,2),0)</f>
        <v>#VALUE!</v>
      </c>
      <c r="CH19" s="2" t="e">
        <f ca="1">+IF(IFTA_Quarterly!$I36&gt;0,ROUND(IFTA_Quarterly!$I36*Int_Exchange_2!CH$5/100*CH$3,2),0)</f>
        <v>#VALUE!</v>
      </c>
      <c r="CI19" s="2" t="e">
        <f ca="1">+IF(IFTA_Quarterly!$I36&gt;0,ROUND(IFTA_Quarterly!$I36*Int_Exchange_2!CI$5/100*CI$3,2),0)</f>
        <v>#VALUE!</v>
      </c>
      <c r="CJ19" s="2" t="e">
        <f ca="1">+IF(IFTA_Quarterly!$I36&gt;0,ROUND(IFTA_Quarterly!$I36*Int_Exchange_2!CJ$5/100*CJ$3,2),0)</f>
        <v>#VALUE!</v>
      </c>
      <c r="CK19" s="2" t="e">
        <f ca="1">+IF(IFTA_Quarterly!$I36&gt;0,ROUND(IFTA_Quarterly!$I36*Int_Exchange_2!CK$5/100*CK$3,2),0)</f>
        <v>#VALUE!</v>
      </c>
      <c r="CL19" s="2" t="e">
        <f ca="1">+IF(IFTA_Quarterly!$I36&gt;0,ROUND(IFTA_Quarterly!$I36*Int_Exchange_2!CL$5/100*CL$3,2),0)</f>
        <v>#VALUE!</v>
      </c>
      <c r="CM19" s="2" t="e">
        <f ca="1">+IF(IFTA_Quarterly!$I36&gt;0,ROUND(IFTA_Quarterly!$I36*Int_Exchange_2!CM$5/100*CM$3,2),0)</f>
        <v>#VALUE!</v>
      </c>
      <c r="CN19" s="2" t="e">
        <f ca="1">+IF(IFTA_Quarterly!$I36&gt;0,ROUND(IFTA_Quarterly!$I36*Int_Exchange_2!CN$5/100*CN$3,2),0)</f>
        <v>#VALUE!</v>
      </c>
      <c r="CO19" s="2" t="e">
        <f ca="1">+IF(IFTA_Quarterly!$I36&gt;0,ROUND(IFTA_Quarterly!$I36*Int_Exchange_2!CO$5/100*CO$3,2),0)</f>
        <v>#VALUE!</v>
      </c>
      <c r="CP19" s="2" t="e">
        <f ca="1">+IF(IFTA_Quarterly!$I36&gt;0,ROUND(IFTA_Quarterly!$I36*Int_Exchange_2!CP$5/100*CP$3,2),0)</f>
        <v>#VALUE!</v>
      </c>
      <c r="CQ19" s="2" t="e">
        <f ca="1">+IF(IFTA_Quarterly!$I36&gt;0,ROUND(IFTA_Quarterly!$I36*Int_Exchange_2!CQ$5/100*CQ$3,2),0)</f>
        <v>#VALUE!</v>
      </c>
      <c r="CR19" s="2" t="e">
        <f ca="1">+IF(IFTA_Quarterly!$I36&gt;0,ROUND(IFTA_Quarterly!$I36*Int_Exchange_2!CR$5/100*CR$3,2),0)</f>
        <v>#VALUE!</v>
      </c>
      <c r="CS19" s="2" t="e">
        <f ca="1">+IF(IFTA_Quarterly!$I36&gt;0,ROUND(IFTA_Quarterly!$I36*Int_Exchange_2!CS$5/100*CS$3,2),0)</f>
        <v>#VALUE!</v>
      </c>
      <c r="CT19" s="2" t="e">
        <f ca="1">+IF(IFTA_Quarterly!$I36&gt;0,ROUND(IFTA_Quarterly!$I36*Int_Exchange_2!CT$5/100*CT$3,2),0)</f>
        <v>#VALUE!</v>
      </c>
      <c r="CU19" s="2" t="e">
        <f ca="1">+IF(IFTA_Quarterly!$I36&gt;0,ROUND(IFTA_Quarterly!$I36*Int_Exchange_2!CU$5/100*CU$3,2),0)</f>
        <v>#VALUE!</v>
      </c>
      <c r="CV19" s="2" t="e">
        <f ca="1">+IF(IFTA_Quarterly!$I36&gt;0,ROUND(IFTA_Quarterly!$I36*Int_Exchange_2!CV$5/100*CV$3,2),0)</f>
        <v>#VALUE!</v>
      </c>
      <c r="CW19" s="2" t="e">
        <f ca="1">+IF(IFTA_Quarterly!$I36&gt;0,ROUND(IFTA_Quarterly!$I36*Int_Exchange_2!CW$5/100*CW$3,2),0)</f>
        <v>#VALUE!</v>
      </c>
      <c r="CX19" s="2" t="e">
        <f ca="1">+IF(IFTA_Quarterly!$I36&gt;0,ROUND(IFTA_Quarterly!$I36*Int_Exchange_2!CX$5/100*CX$3,2),0)</f>
        <v>#VALUE!</v>
      </c>
      <c r="CY19" s="2" t="e">
        <f ca="1">+IF(IFTA_Quarterly!$I36&gt;0,ROUND(IFTA_Quarterly!$I36*Int_Exchange_2!CY$5/100*CY$3,2),0)</f>
        <v>#VALUE!</v>
      </c>
      <c r="CZ19" s="2" t="e">
        <f ca="1">+IF(IFTA_Quarterly!$I36&gt;0,ROUND(IFTA_Quarterly!$I36*Int_Exchange_2!CZ$5/100*CZ$3,2),0)</f>
        <v>#VALUE!</v>
      </c>
      <c r="DA19" s="2" t="e">
        <f ca="1">+IF(IFTA_Quarterly!$I36&gt;0,ROUND(IFTA_Quarterly!$I36*Int_Exchange_2!DA$5/100*DA$3,2),0)</f>
        <v>#VALUE!</v>
      </c>
      <c r="DB19" s="2" t="e">
        <f ca="1">+IF(IFTA_Quarterly!$I36&gt;0,ROUND(IFTA_Quarterly!$I36*Int_Exchange_2!DB$5/100*DB$3,2),0)</f>
        <v>#VALUE!</v>
      </c>
      <c r="DC19" s="2" t="e">
        <f ca="1">+IF(IFTA_Quarterly!$I36&gt;0,ROUND(IFTA_Quarterly!$I36*Int_Exchange_2!DC$5/100*DC$3,2),0)</f>
        <v>#VALUE!</v>
      </c>
      <c r="DD19" s="2" t="e">
        <f ca="1">+IF(IFTA_Quarterly!$I36&gt;0,ROUND(IFTA_Quarterly!$I36*Int_Exchange_2!DD$5/100*DD$3,2),0)</f>
        <v>#VALUE!</v>
      </c>
      <c r="DE19" s="2" t="e">
        <f ca="1">+IF(IFTA_Quarterly!$I36&gt;0,ROUND(IFTA_Quarterly!$I36*Int_Exchange_2!DE$5/100*DE$3,2),0)</f>
        <v>#VALUE!</v>
      </c>
      <c r="DF19" s="2" t="e">
        <f ca="1">+IF(IFTA_Quarterly!$I36&gt;0,ROUND(IFTA_Quarterly!$I36*Int_Exchange_2!DF$5/100*DF$3,2),0)</f>
        <v>#VALUE!</v>
      </c>
      <c r="DG19" s="2" t="e">
        <f ca="1">+IF(IFTA_Quarterly!$I36&gt;0,ROUND(IFTA_Quarterly!$I36*Int_Exchange_2!DG$5/100*DG$3,2),0)</f>
        <v>#VALUE!</v>
      </c>
      <c r="DH19" s="2" t="e">
        <f ca="1">+IF(IFTA_Quarterly!$I36&gt;0,ROUND(IFTA_Quarterly!$I36*Int_Exchange_2!DH$5/100*DH$3,2),0)</f>
        <v>#VALUE!</v>
      </c>
      <c r="DI19" s="2" t="e">
        <f ca="1">+IF(IFTA_Quarterly!$I36&gt;0,ROUND(IFTA_Quarterly!$I36*Int_Exchange_2!DI$5/100*DI$3,2),0)</f>
        <v>#VALUE!</v>
      </c>
      <c r="DJ19" s="2" t="e">
        <f ca="1">+IF(IFTA_Quarterly!$I36&gt;0,ROUND(IFTA_Quarterly!$I36*Int_Exchange_2!DJ$5/100*DJ$3,2),0)</f>
        <v>#VALUE!</v>
      </c>
      <c r="DK19" s="2" t="e">
        <f ca="1">+IF(IFTA_Quarterly!$I36&gt;0,ROUND(IFTA_Quarterly!$I36*Int_Exchange_2!DK$5/100*DK$3,2),0)</f>
        <v>#VALUE!</v>
      </c>
      <c r="DL19" s="2" t="e">
        <f ca="1">+IF(IFTA_Quarterly!$I36&gt;0,ROUND(IFTA_Quarterly!$I36*Int_Exchange_2!DL$5/100*DL$3,2),0)</f>
        <v>#VALUE!</v>
      </c>
      <c r="DM19" s="2" t="e">
        <f ca="1">+IF(IFTA_Quarterly!$I36&gt;0,ROUND(IFTA_Quarterly!$I36*Int_Exchange_2!DM$5/100*DM$3,2),0)</f>
        <v>#VALUE!</v>
      </c>
      <c r="DN19" s="2" t="e">
        <f ca="1">+IF(IFTA_Quarterly!$I36&gt;0,ROUND(IFTA_Quarterly!$I36*Int_Exchange_2!DN$5/100*DN$3,2),0)</f>
        <v>#VALUE!</v>
      </c>
      <c r="DO19" s="2" t="e">
        <f ca="1">+IF(IFTA_Quarterly!$I36&gt;0,ROUND(IFTA_Quarterly!$I36*Int_Exchange_2!DO$5/100*DO$3,2),0)</f>
        <v>#VALUE!</v>
      </c>
      <c r="DP19" s="2" t="e">
        <f ca="1">+IF(IFTA_Quarterly!$I36&gt;0,ROUND(IFTA_Quarterly!$I36*Int_Exchange_2!DP$5/100*DP$3,2),0)</f>
        <v>#VALUE!</v>
      </c>
      <c r="DQ19" s="2" t="e">
        <f ca="1">+IF(IFTA_Quarterly!$I36&gt;0,ROUND(IFTA_Quarterly!$I36*Int_Exchange_2!DQ$5/100*DQ$3,2),0)</f>
        <v>#VALUE!</v>
      </c>
      <c r="DR19" s="2" t="e">
        <f ca="1">+IF(IFTA_Quarterly!$I36&gt;0,ROUND(IFTA_Quarterly!$I36*Int_Exchange_2!DR$5/100*DR$3,2),0)</f>
        <v>#VALUE!</v>
      </c>
      <c r="DS19" s="2" t="e">
        <f ca="1">+IF(IFTA_Quarterly!$I36&gt;0,ROUND(IFTA_Quarterly!$I36*Int_Exchange_2!DS$5/100*DS$3,2),0)</f>
        <v>#VALUE!</v>
      </c>
      <c r="DT19" s="2" t="e">
        <f ca="1">+IF(IFTA_Quarterly!$I36&gt;0,ROUND(IFTA_Quarterly!$I36*Int_Exchange_2!DT$5/100*DT$3,2),0)</f>
        <v>#VALUE!</v>
      </c>
      <c r="DU19" s="2" t="e">
        <f ca="1">+IF(IFTA_Quarterly!$I36&gt;0,ROUND(IFTA_Quarterly!$I36*Int_Exchange_2!DU$5/100*DU$3,2),0)</f>
        <v>#VALUE!</v>
      </c>
      <c r="DV19" s="2" t="e">
        <f ca="1">+IF(IFTA_Quarterly!$I36&gt;0,ROUND(IFTA_Quarterly!$I36*Int_Exchange_2!DV$5/100*DV$3,2),0)</f>
        <v>#VALUE!</v>
      </c>
      <c r="DW19" s="2" t="e">
        <f ca="1">+IF(IFTA_Quarterly!$I36&gt;0,ROUND(IFTA_Quarterly!$I36*Int_Exchange_2!DW$5/100*DW$3,2),0)</f>
        <v>#VALUE!</v>
      </c>
      <c r="DX19" s="2" t="e">
        <f ca="1">+IF(IFTA_Quarterly!$I36&gt;0,ROUND(IFTA_Quarterly!$I36*Int_Exchange_2!DX$5/100*DX$3,2),0)</f>
        <v>#VALUE!</v>
      </c>
      <c r="DY19" s="2" t="e">
        <f ca="1">+IF(IFTA_Quarterly!$I36&gt;0,ROUND(IFTA_Quarterly!$I36*Int_Exchange_2!DY$5/100*DY$3,2),0)</f>
        <v>#VALUE!</v>
      </c>
      <c r="DZ19" s="2" t="e">
        <f ca="1">+IF(IFTA_Quarterly!$I36&gt;0,ROUND(IFTA_Quarterly!$I36*Int_Exchange_2!DZ$5/100*DZ$3,2),0)</f>
        <v>#VALUE!</v>
      </c>
      <c r="EA19" s="2" t="e">
        <f ca="1">+IF(IFTA_Quarterly!$I36&gt;0,ROUND(IFTA_Quarterly!$I36*Int_Exchange_2!EA$5/100*EA$3,2),0)</f>
        <v>#VALUE!</v>
      </c>
      <c r="EB19" s="2" t="e">
        <f ca="1">+IF(IFTA_Quarterly!$I36&gt;0,ROUND(IFTA_Quarterly!$I36*Int_Exchange_2!EB$5/100*EB$3,2),0)</f>
        <v>#VALUE!</v>
      </c>
      <c r="EC19" s="2" t="e">
        <f ca="1">+IF(IFTA_Quarterly!$I36&gt;0,ROUND(IFTA_Quarterly!$I36*Int_Exchange_2!EC$5/100*EC$3,2),0)</f>
        <v>#VALUE!</v>
      </c>
      <c r="ED19" s="2" t="e">
        <f ca="1">+IF(IFTA_Quarterly!$I36&gt;0,ROUND(IFTA_Quarterly!$I36*Int_Exchange_2!ED$5/100*ED$3,2),0)</f>
        <v>#VALUE!</v>
      </c>
      <c r="EE19" s="2" t="e">
        <f ca="1">+IF(IFTA_Quarterly!$I36&gt;0,ROUND(IFTA_Quarterly!$I36*Int_Exchange_2!EE$5/100*EE$3,2),0)</f>
        <v>#VALUE!</v>
      </c>
    </row>
    <row r="20" spans="1:135" x14ac:dyDescent="0.25">
      <c r="A20" s="2" t="s">
        <v>190</v>
      </c>
      <c r="B20" s="2" t="str">
        <f t="shared" ref="B20" ca="1" si="98">+IF(ISNUMBER(SUM(C20:DZ20))=TRUE,ROUND(SUM(C20:DZ20),2),"")</f>
        <v/>
      </c>
      <c r="C20" s="2" t="e">
        <f ca="1">+IF(IFTA_Quarterly!$I37&gt;0,ROUND(IFTA_Quarterly!$I37*Int_Exchange_2!C$5/100*C$3,2),0)</f>
        <v>#VALUE!</v>
      </c>
      <c r="D20" s="2" t="e">
        <f ca="1">+IF(IFTA_Quarterly!$I37&gt;0,ROUND(IFTA_Quarterly!$I37*Int_Exchange_2!D$5/100*D$3,2),0)</f>
        <v>#VALUE!</v>
      </c>
      <c r="E20" s="2" t="e">
        <f ca="1">+IF(IFTA_Quarterly!$I37&gt;0,ROUND(IFTA_Quarterly!$I37*Int_Exchange_2!E$5/100*E$3,2),0)</f>
        <v>#VALUE!</v>
      </c>
      <c r="F20" s="2" t="e">
        <f ca="1">+IF(IFTA_Quarterly!$I37&gt;0,ROUND(IFTA_Quarterly!$I37*Int_Exchange_2!F$5/100*F$3,2),0)</f>
        <v>#VALUE!</v>
      </c>
      <c r="G20" s="2" t="e">
        <f ca="1">+IF(IFTA_Quarterly!$I37&gt;0,ROUND(IFTA_Quarterly!$I37*Int_Exchange_2!G$5/100*G$3,2),0)</f>
        <v>#VALUE!</v>
      </c>
      <c r="H20" s="2" t="e">
        <f ca="1">+IF(IFTA_Quarterly!$I37&gt;0,ROUND(IFTA_Quarterly!$I37*Int_Exchange_2!H$5/100*H$3,2),0)</f>
        <v>#VALUE!</v>
      </c>
      <c r="I20" s="2" t="e">
        <f ca="1">+IF(IFTA_Quarterly!$I37&gt;0,ROUND(IFTA_Quarterly!$I37*Int_Exchange_2!I$5/100*I$3,2),0)</f>
        <v>#VALUE!</v>
      </c>
      <c r="J20" s="2" t="e">
        <f ca="1">+IF(IFTA_Quarterly!$I37&gt;0,ROUND(IFTA_Quarterly!$I37*Int_Exchange_2!J$5/100*J$3,2),0)</f>
        <v>#VALUE!</v>
      </c>
      <c r="K20" s="2" t="e">
        <f ca="1">+IF(IFTA_Quarterly!$I37&gt;0,ROUND(IFTA_Quarterly!$I37*Int_Exchange_2!K$5/100*K$3,2),0)</f>
        <v>#VALUE!</v>
      </c>
      <c r="L20" s="2" t="e">
        <f ca="1">+IF(IFTA_Quarterly!$I37&gt;0,ROUND(IFTA_Quarterly!$I37*Int_Exchange_2!L$5/100*L$3,2),0)</f>
        <v>#VALUE!</v>
      </c>
      <c r="M20" s="2" t="e">
        <f ca="1">+IF(IFTA_Quarterly!$I37&gt;0,ROUND(IFTA_Quarterly!$I37*Int_Exchange_2!M$5/100*M$3,2),0)</f>
        <v>#VALUE!</v>
      </c>
      <c r="N20" s="2" t="e">
        <f ca="1">+IF(IFTA_Quarterly!$I37&gt;0,ROUND(IFTA_Quarterly!$I37*Int_Exchange_2!N$5/100*N$3,2),0)</f>
        <v>#VALUE!</v>
      </c>
      <c r="O20" s="2" t="e">
        <f ca="1">+IF(IFTA_Quarterly!$I37&gt;0,ROUND(IFTA_Quarterly!$I37*Int_Exchange_2!O$5/100*O$3,2),0)</f>
        <v>#VALUE!</v>
      </c>
      <c r="P20" s="2" t="e">
        <f ca="1">+IF(IFTA_Quarterly!$I37&gt;0,ROUND(IFTA_Quarterly!$I37*Int_Exchange_2!P$5/100*P$3,2),0)</f>
        <v>#VALUE!</v>
      </c>
      <c r="Q20" s="2" t="e">
        <f ca="1">+IF(IFTA_Quarterly!$I37&gt;0,ROUND(IFTA_Quarterly!$I37*Int_Exchange_2!Q$5/100*Q$3,2),0)</f>
        <v>#VALUE!</v>
      </c>
      <c r="R20" s="2" t="e">
        <f ca="1">+IF(IFTA_Quarterly!$I37&gt;0,ROUND(IFTA_Quarterly!$I37*Int_Exchange_2!R$5/100*R$3,2),0)</f>
        <v>#VALUE!</v>
      </c>
      <c r="S20" s="2" t="e">
        <f ca="1">+IF(IFTA_Quarterly!$I37&gt;0,ROUND(IFTA_Quarterly!$I37*Int_Exchange_2!S$5/100*S$3,2),0)</f>
        <v>#VALUE!</v>
      </c>
      <c r="T20" s="2" t="e">
        <f ca="1">+IF(IFTA_Quarterly!$I37&gt;0,ROUND(IFTA_Quarterly!$I37*Int_Exchange_2!T$5/100*T$3,2),0)</f>
        <v>#VALUE!</v>
      </c>
      <c r="U20" s="2" t="e">
        <f ca="1">+IF(IFTA_Quarterly!$I37&gt;0,ROUND(IFTA_Quarterly!$I37*Int_Exchange_2!U$5/100*U$3,2),0)</f>
        <v>#VALUE!</v>
      </c>
      <c r="V20" s="2" t="e">
        <f ca="1">+IF(IFTA_Quarterly!$I37&gt;0,ROUND(IFTA_Quarterly!$I37*Int_Exchange_2!V$5/100*V$3,2),0)</f>
        <v>#VALUE!</v>
      </c>
      <c r="W20" s="2" t="e">
        <f ca="1">+IF(IFTA_Quarterly!$I37&gt;0,ROUND(IFTA_Quarterly!$I37*Int_Exchange_2!W$5/100*W$3,2),0)</f>
        <v>#VALUE!</v>
      </c>
      <c r="X20" s="2" t="e">
        <f ca="1">+IF(IFTA_Quarterly!$I37&gt;0,ROUND(IFTA_Quarterly!$I37*Int_Exchange_2!X$5/100*X$3,2),0)</f>
        <v>#VALUE!</v>
      </c>
      <c r="Y20" s="2" t="e">
        <f ca="1">+IF(IFTA_Quarterly!$I37&gt;0,ROUND(IFTA_Quarterly!$I37*Int_Exchange_2!Y$5/100*Y$3,2),0)</f>
        <v>#VALUE!</v>
      </c>
      <c r="Z20" s="2" t="e">
        <f ca="1">+IF(IFTA_Quarterly!$I37&gt;0,ROUND(IFTA_Quarterly!$I37*Int_Exchange_2!Z$5/100*Z$3,2),0)</f>
        <v>#VALUE!</v>
      </c>
      <c r="AA20" s="2" t="e">
        <f ca="1">+IF(IFTA_Quarterly!$I37&gt;0,ROUND(IFTA_Quarterly!$I37*Int_Exchange_2!AA$5/100*AA$3,2),0)</f>
        <v>#VALUE!</v>
      </c>
      <c r="AB20" s="2" t="e">
        <f ca="1">+IF(IFTA_Quarterly!$I37&gt;0,ROUND(IFTA_Quarterly!$I37*Int_Exchange_2!AB$5/100*AB$3,2),0)</f>
        <v>#VALUE!</v>
      </c>
      <c r="AC20" s="2" t="e">
        <f ca="1">+IF(IFTA_Quarterly!$I37&gt;0,ROUND(IFTA_Quarterly!$I37*Int_Exchange_2!AC$5/100*AC$3,2),0)</f>
        <v>#VALUE!</v>
      </c>
      <c r="AD20" s="2" t="e">
        <f ca="1">+IF(IFTA_Quarterly!$I37&gt;0,ROUND(IFTA_Quarterly!$I37*Int_Exchange_2!AD$5/100*AD$3,2),0)</f>
        <v>#VALUE!</v>
      </c>
      <c r="AE20" s="2" t="e">
        <f ca="1">+IF(IFTA_Quarterly!$I37&gt;0,ROUND(IFTA_Quarterly!$I37*Int_Exchange_2!AE$5/100*AE$3,2),0)</f>
        <v>#VALUE!</v>
      </c>
      <c r="AF20" s="2" t="e">
        <f ca="1">+IF(IFTA_Quarterly!$I37&gt;0,ROUND(IFTA_Quarterly!$I37*Int_Exchange_2!AF$5/100*AF$3,2),0)</f>
        <v>#VALUE!</v>
      </c>
      <c r="AG20" s="2" t="e">
        <f ca="1">+IF(IFTA_Quarterly!$I37&gt;0,ROUND(IFTA_Quarterly!$I37*Int_Exchange_2!AG$5/100*AG$3,2),0)</f>
        <v>#VALUE!</v>
      </c>
      <c r="AH20" s="2" t="e">
        <f ca="1">+IF(IFTA_Quarterly!$I37&gt;0,ROUND(IFTA_Quarterly!$I37*Int_Exchange_2!AH$5/100*AH$3,2),0)</f>
        <v>#VALUE!</v>
      </c>
      <c r="AI20" s="2" t="e">
        <f ca="1">+IF(IFTA_Quarterly!$I37&gt;0,ROUND(IFTA_Quarterly!$I37*Int_Exchange_2!AI$5/100*AI$3,2),0)</f>
        <v>#VALUE!</v>
      </c>
      <c r="AJ20" s="2" t="e">
        <f ca="1">+IF(IFTA_Quarterly!$I37&gt;0,ROUND(IFTA_Quarterly!$I37*Int_Exchange_2!AJ$5/100*AJ$3,2),0)</f>
        <v>#VALUE!</v>
      </c>
      <c r="AK20" s="2" t="e">
        <f ca="1">+IF(IFTA_Quarterly!$I37&gt;0,ROUND(IFTA_Quarterly!$I37*Int_Exchange_2!AK$5/100*AK$3,2),0)</f>
        <v>#VALUE!</v>
      </c>
      <c r="AL20" s="2" t="e">
        <f ca="1">+IF(IFTA_Quarterly!$I37&gt;0,ROUND(IFTA_Quarterly!$I37*Int_Exchange_2!AL$5/100*AL$3,2),0)</f>
        <v>#VALUE!</v>
      </c>
      <c r="AM20" s="2" t="e">
        <f ca="1">+IF(IFTA_Quarterly!$I37&gt;0,ROUND(IFTA_Quarterly!$I37*Int_Exchange_2!AM$5/100*AM$3,2),0)</f>
        <v>#VALUE!</v>
      </c>
      <c r="AN20" s="2" t="e">
        <f ca="1">+IF(IFTA_Quarterly!$I37&gt;0,ROUND(IFTA_Quarterly!$I37*Int_Exchange_2!AN$5/100*AN$3,2),0)</f>
        <v>#VALUE!</v>
      </c>
      <c r="AO20" s="2" t="e">
        <f ca="1">+IF(IFTA_Quarterly!$I37&gt;0,ROUND(IFTA_Quarterly!$I37*Int_Exchange_2!AO$5/100*AO$3,2),0)</f>
        <v>#VALUE!</v>
      </c>
      <c r="AP20" s="2" t="e">
        <f ca="1">+IF(IFTA_Quarterly!$I37&gt;0,ROUND(IFTA_Quarterly!$I37*Int_Exchange_2!AP$5/100*AP$3,2),0)</f>
        <v>#VALUE!</v>
      </c>
      <c r="AQ20" s="2" t="e">
        <f ca="1">+IF(IFTA_Quarterly!$I37&gt;0,ROUND(IFTA_Quarterly!$I37*Int_Exchange_2!AQ$5/100*AQ$3,2),0)</f>
        <v>#VALUE!</v>
      </c>
      <c r="AR20" s="2" t="e">
        <f ca="1">+IF(IFTA_Quarterly!$I37&gt;0,ROUND(IFTA_Quarterly!$I37*Int_Exchange_2!AR$5/100*AR$3,2),0)</f>
        <v>#VALUE!</v>
      </c>
      <c r="AS20" s="2" t="e">
        <f ca="1">+IF(IFTA_Quarterly!$I37&gt;0,ROUND(IFTA_Quarterly!$I37*Int_Exchange_2!AS$5/100*AS$3,2),0)</f>
        <v>#VALUE!</v>
      </c>
      <c r="AT20" s="2" t="e">
        <f ca="1">+IF(IFTA_Quarterly!$I37&gt;0,ROUND(IFTA_Quarterly!$I37*Int_Exchange_2!AT$5/100*AT$3,2),0)</f>
        <v>#VALUE!</v>
      </c>
      <c r="AU20" s="2" t="e">
        <f ca="1">+IF(IFTA_Quarterly!$I37&gt;0,ROUND(IFTA_Quarterly!$I37*Int_Exchange_2!AU$5/100*AU$3,2),0)</f>
        <v>#VALUE!</v>
      </c>
      <c r="AV20" s="2" t="e">
        <f ca="1">+IF(IFTA_Quarterly!$I37&gt;0,ROUND(IFTA_Quarterly!$I37*Int_Exchange_2!AV$5/100*AV$3,2),0)</f>
        <v>#VALUE!</v>
      </c>
      <c r="AW20" s="2" t="e">
        <f ca="1">+IF(IFTA_Quarterly!$I37&gt;0,ROUND(IFTA_Quarterly!$I37*Int_Exchange_2!AW$5/100*AW$3,2),0)</f>
        <v>#VALUE!</v>
      </c>
      <c r="AX20" s="2" t="e">
        <f ca="1">+IF(IFTA_Quarterly!$I37&gt;0,ROUND(IFTA_Quarterly!$I37*Int_Exchange_2!AX$5/100*AX$3,2),0)</f>
        <v>#VALUE!</v>
      </c>
      <c r="AY20" s="2" t="e">
        <f ca="1">+IF(IFTA_Quarterly!$I37&gt;0,ROUND(IFTA_Quarterly!$I37*Int_Exchange_2!AY$5/100*AY$3,2),0)</f>
        <v>#VALUE!</v>
      </c>
      <c r="AZ20" s="2" t="e">
        <f ca="1">+IF(IFTA_Quarterly!$I37&gt;0,ROUND(IFTA_Quarterly!$I37*Int_Exchange_2!AZ$5/100*AZ$3,2),0)</f>
        <v>#VALUE!</v>
      </c>
      <c r="BA20" s="2" t="e">
        <f ca="1">+IF(IFTA_Quarterly!$I37&gt;0,ROUND(IFTA_Quarterly!$I37*Int_Exchange_2!BA$5/100*BA$3,2),0)</f>
        <v>#VALUE!</v>
      </c>
      <c r="BB20" s="2" t="e">
        <f ca="1">+IF(IFTA_Quarterly!$I37&gt;0,ROUND(IFTA_Quarterly!$I37*Int_Exchange_2!BB$5/100*BB$3,2),0)</f>
        <v>#VALUE!</v>
      </c>
      <c r="BC20" s="2" t="e">
        <f ca="1">+IF(IFTA_Quarterly!$I37&gt;0,ROUND(IFTA_Quarterly!$I37*Int_Exchange_2!BC$5/100*BC$3,2),0)</f>
        <v>#VALUE!</v>
      </c>
      <c r="BD20" s="2" t="e">
        <f ca="1">+IF(IFTA_Quarterly!$I37&gt;0,ROUND(IFTA_Quarterly!$I37*Int_Exchange_2!BD$5/100*BD$3,2),0)</f>
        <v>#VALUE!</v>
      </c>
      <c r="BE20" s="2" t="e">
        <f ca="1">+IF(IFTA_Quarterly!$I37&gt;0,ROUND(IFTA_Quarterly!$I37*Int_Exchange_2!BE$5/100*BE$3,2),0)</f>
        <v>#VALUE!</v>
      </c>
      <c r="BF20" s="2" t="e">
        <f ca="1">+IF(IFTA_Quarterly!$I37&gt;0,ROUND(IFTA_Quarterly!$I37*Int_Exchange_2!BF$5/100*BF$3,2),0)</f>
        <v>#VALUE!</v>
      </c>
      <c r="BG20" s="2" t="e">
        <f ca="1">+IF(IFTA_Quarterly!$I37&gt;0,ROUND(IFTA_Quarterly!$I37*Int_Exchange_2!BG$5/100*BG$3,2),0)</f>
        <v>#VALUE!</v>
      </c>
      <c r="BH20" s="2" t="e">
        <f ca="1">+IF(IFTA_Quarterly!$I37&gt;0,ROUND(IFTA_Quarterly!$I37*Int_Exchange_2!BH$5/100*BH$3,2),0)</f>
        <v>#VALUE!</v>
      </c>
      <c r="BI20" s="2" t="e">
        <f ca="1">+IF(IFTA_Quarterly!$I37&gt;0,ROUND(IFTA_Quarterly!$I37*Int_Exchange_2!BI$5/100*BI$3,2),0)</f>
        <v>#VALUE!</v>
      </c>
      <c r="BJ20" s="2" t="e">
        <f ca="1">+IF(IFTA_Quarterly!$I37&gt;0,ROUND(IFTA_Quarterly!$I37*Int_Exchange_2!BJ$5/100*BJ$3,2),0)</f>
        <v>#VALUE!</v>
      </c>
      <c r="BK20" s="2" t="e">
        <f ca="1">+IF(IFTA_Quarterly!$I37&gt;0,ROUND(IFTA_Quarterly!$I37*Int_Exchange_2!BK$5/100*BK$3,2),0)</f>
        <v>#VALUE!</v>
      </c>
      <c r="BL20" s="2" t="e">
        <f ca="1">+IF(IFTA_Quarterly!$I37&gt;0,ROUND(IFTA_Quarterly!$I37*Int_Exchange_2!BL$5/100*BL$3,2),0)</f>
        <v>#VALUE!</v>
      </c>
      <c r="BM20" s="2" t="e">
        <f ca="1">+IF(IFTA_Quarterly!$I37&gt;0,ROUND(IFTA_Quarterly!$I37*Int_Exchange_2!BM$5/100*BM$3,2),0)</f>
        <v>#VALUE!</v>
      </c>
      <c r="BN20" s="2" t="e">
        <f ca="1">+IF(IFTA_Quarterly!$I37&gt;0,ROUND(IFTA_Quarterly!$I37*Int_Exchange_2!BN$5/100*BN$3,2),0)</f>
        <v>#VALUE!</v>
      </c>
      <c r="BO20" s="2" t="e">
        <f ca="1">+IF(IFTA_Quarterly!$I37&gt;0,ROUND(IFTA_Quarterly!$I37*Int_Exchange_2!BO$5/100*BO$3,2),0)</f>
        <v>#VALUE!</v>
      </c>
      <c r="BP20" s="2" t="e">
        <f ca="1">+IF(IFTA_Quarterly!$I37&gt;0,ROUND(IFTA_Quarterly!$I37*Int_Exchange_2!BP$5/100*BP$3,2),0)</f>
        <v>#VALUE!</v>
      </c>
      <c r="BQ20" s="2" t="e">
        <f ca="1">+IF(IFTA_Quarterly!$I37&gt;0,ROUND(IFTA_Quarterly!$I37*Int_Exchange_2!BQ$5/100*BQ$3,2),0)</f>
        <v>#VALUE!</v>
      </c>
      <c r="BR20" s="2" t="e">
        <f ca="1">+IF(IFTA_Quarterly!$I37&gt;0,ROUND(IFTA_Quarterly!$I37*Int_Exchange_2!BR$5/100*BR$3,2),0)</f>
        <v>#VALUE!</v>
      </c>
      <c r="BS20" s="2" t="e">
        <f ca="1">+IF(IFTA_Quarterly!$I37&gt;0,ROUND(IFTA_Quarterly!$I37*Int_Exchange_2!BS$5/100*BS$3,2),0)</f>
        <v>#VALUE!</v>
      </c>
      <c r="BT20" s="2" t="e">
        <f ca="1">+IF(IFTA_Quarterly!$I37&gt;0,ROUND(IFTA_Quarterly!$I37*Int_Exchange_2!BT$5/100*BT$3,2),0)</f>
        <v>#VALUE!</v>
      </c>
      <c r="BU20" s="2" t="e">
        <f ca="1">+IF(IFTA_Quarterly!$I37&gt;0,ROUND(IFTA_Quarterly!$I37*Int_Exchange_2!BU$5/100*BU$3,2),0)</f>
        <v>#VALUE!</v>
      </c>
      <c r="BV20" s="2" t="e">
        <f ca="1">+IF(IFTA_Quarterly!$I37&gt;0,ROUND(IFTA_Quarterly!$I37*Int_Exchange_2!BV$5/100*BV$3,2),0)</f>
        <v>#VALUE!</v>
      </c>
      <c r="BW20" s="2" t="e">
        <f ca="1">+IF(IFTA_Quarterly!$I37&gt;0,ROUND(IFTA_Quarterly!$I37*Int_Exchange_2!BW$5/100*BW$3,2),0)</f>
        <v>#VALUE!</v>
      </c>
      <c r="BX20" s="2" t="e">
        <f ca="1">+IF(IFTA_Quarterly!$I37&gt;0,ROUND(IFTA_Quarterly!$I37*Int_Exchange_2!BX$5/100*BX$3,2),0)</f>
        <v>#VALUE!</v>
      </c>
      <c r="BY20" s="2" t="e">
        <f ca="1">+IF(IFTA_Quarterly!$I37&gt;0,ROUND(IFTA_Quarterly!$I37*Int_Exchange_2!BY$5/100*BY$3,2),0)</f>
        <v>#VALUE!</v>
      </c>
      <c r="BZ20" s="2" t="e">
        <f ca="1">+IF(IFTA_Quarterly!$I37&gt;0,ROUND(IFTA_Quarterly!$I37*Int_Exchange_2!BZ$5/100*BZ$3,2),0)</f>
        <v>#VALUE!</v>
      </c>
      <c r="CA20" s="2" t="e">
        <f ca="1">+IF(IFTA_Quarterly!$I37&gt;0,ROUND(IFTA_Quarterly!$I37*Int_Exchange_2!CA$5/100*CA$3,2),0)</f>
        <v>#VALUE!</v>
      </c>
      <c r="CB20" s="2" t="e">
        <f ca="1">+IF(IFTA_Quarterly!$I37&gt;0,ROUND(IFTA_Quarterly!$I37*Int_Exchange_2!CB$5/100*CB$3,2),0)</f>
        <v>#VALUE!</v>
      </c>
      <c r="CC20" s="2" t="e">
        <f ca="1">+IF(IFTA_Quarterly!$I37&gt;0,ROUND(IFTA_Quarterly!$I37*Int_Exchange_2!CC$5/100*CC$3,2),0)</f>
        <v>#VALUE!</v>
      </c>
      <c r="CD20" s="2" t="e">
        <f ca="1">+IF(IFTA_Quarterly!$I37&gt;0,ROUND(IFTA_Quarterly!$I37*Int_Exchange_2!CD$5/100*CD$3,2),0)</f>
        <v>#VALUE!</v>
      </c>
      <c r="CE20" s="2" t="e">
        <f ca="1">+IF(IFTA_Quarterly!$I37&gt;0,ROUND(IFTA_Quarterly!$I37*Int_Exchange_2!CE$5/100*CE$3,2),0)</f>
        <v>#VALUE!</v>
      </c>
      <c r="CF20" s="2" t="e">
        <f ca="1">+IF(IFTA_Quarterly!$I37&gt;0,ROUND(IFTA_Quarterly!$I37*Int_Exchange_2!CF$5/100*CF$3,2),0)</f>
        <v>#VALUE!</v>
      </c>
      <c r="CG20" s="2" t="e">
        <f ca="1">+IF(IFTA_Quarterly!$I37&gt;0,ROUND(IFTA_Quarterly!$I37*Int_Exchange_2!CG$5/100*CG$3,2),0)</f>
        <v>#VALUE!</v>
      </c>
      <c r="CH20" s="2" t="e">
        <f ca="1">+IF(IFTA_Quarterly!$I37&gt;0,ROUND(IFTA_Quarterly!$I37*Int_Exchange_2!CH$5/100*CH$3,2),0)</f>
        <v>#VALUE!</v>
      </c>
      <c r="CI20" s="2" t="e">
        <f ca="1">+IF(IFTA_Quarterly!$I37&gt;0,ROUND(IFTA_Quarterly!$I37*Int_Exchange_2!CI$5/100*CI$3,2),0)</f>
        <v>#VALUE!</v>
      </c>
      <c r="CJ20" s="2" t="e">
        <f ca="1">+IF(IFTA_Quarterly!$I37&gt;0,ROUND(IFTA_Quarterly!$I37*Int_Exchange_2!CJ$5/100*CJ$3,2),0)</f>
        <v>#VALUE!</v>
      </c>
      <c r="CK20" s="2" t="e">
        <f ca="1">+IF(IFTA_Quarterly!$I37&gt;0,ROUND(IFTA_Quarterly!$I37*Int_Exchange_2!CK$5/100*CK$3,2),0)</f>
        <v>#VALUE!</v>
      </c>
      <c r="CL20" s="2" t="e">
        <f ca="1">+IF(IFTA_Quarterly!$I37&gt;0,ROUND(IFTA_Quarterly!$I37*Int_Exchange_2!CL$5/100*CL$3,2),0)</f>
        <v>#VALUE!</v>
      </c>
      <c r="CM20" s="2" t="e">
        <f ca="1">+IF(IFTA_Quarterly!$I37&gt;0,ROUND(IFTA_Quarterly!$I37*Int_Exchange_2!CM$5/100*CM$3,2),0)</f>
        <v>#VALUE!</v>
      </c>
      <c r="CN20" s="2" t="e">
        <f ca="1">+IF(IFTA_Quarterly!$I37&gt;0,ROUND(IFTA_Quarterly!$I37*Int_Exchange_2!CN$5/100*CN$3,2),0)</f>
        <v>#VALUE!</v>
      </c>
      <c r="CO20" s="2" t="e">
        <f ca="1">+IF(IFTA_Quarterly!$I37&gt;0,ROUND(IFTA_Quarterly!$I37*Int_Exchange_2!CO$5/100*CO$3,2),0)</f>
        <v>#VALUE!</v>
      </c>
      <c r="CP20" s="2" t="e">
        <f ca="1">+IF(IFTA_Quarterly!$I37&gt;0,ROUND(IFTA_Quarterly!$I37*Int_Exchange_2!CP$5/100*CP$3,2),0)</f>
        <v>#VALUE!</v>
      </c>
      <c r="CQ20" s="2" t="e">
        <f ca="1">+IF(IFTA_Quarterly!$I37&gt;0,ROUND(IFTA_Quarterly!$I37*Int_Exchange_2!CQ$5/100*CQ$3,2),0)</f>
        <v>#VALUE!</v>
      </c>
      <c r="CR20" s="2" t="e">
        <f ca="1">+IF(IFTA_Quarterly!$I37&gt;0,ROUND(IFTA_Quarterly!$I37*Int_Exchange_2!CR$5/100*CR$3,2),0)</f>
        <v>#VALUE!</v>
      </c>
      <c r="CS20" s="2" t="e">
        <f ca="1">+IF(IFTA_Quarterly!$I37&gt;0,ROUND(IFTA_Quarterly!$I37*Int_Exchange_2!CS$5/100*CS$3,2),0)</f>
        <v>#VALUE!</v>
      </c>
      <c r="CT20" s="2" t="e">
        <f ca="1">+IF(IFTA_Quarterly!$I37&gt;0,ROUND(IFTA_Quarterly!$I37*Int_Exchange_2!CT$5/100*CT$3,2),0)</f>
        <v>#VALUE!</v>
      </c>
      <c r="CU20" s="2" t="e">
        <f ca="1">+IF(IFTA_Quarterly!$I37&gt;0,ROUND(IFTA_Quarterly!$I37*Int_Exchange_2!CU$5/100*CU$3,2),0)</f>
        <v>#VALUE!</v>
      </c>
      <c r="CV20" s="2" t="e">
        <f ca="1">+IF(IFTA_Quarterly!$I37&gt;0,ROUND(IFTA_Quarterly!$I37*Int_Exchange_2!CV$5/100*CV$3,2),0)</f>
        <v>#VALUE!</v>
      </c>
      <c r="CW20" s="2" t="e">
        <f ca="1">+IF(IFTA_Quarterly!$I37&gt;0,ROUND(IFTA_Quarterly!$I37*Int_Exchange_2!CW$5/100*CW$3,2),0)</f>
        <v>#VALUE!</v>
      </c>
      <c r="CX20" s="2" t="e">
        <f ca="1">+IF(IFTA_Quarterly!$I37&gt;0,ROUND(IFTA_Quarterly!$I37*Int_Exchange_2!CX$5/100*CX$3,2),0)</f>
        <v>#VALUE!</v>
      </c>
      <c r="CY20" s="2" t="e">
        <f ca="1">+IF(IFTA_Quarterly!$I37&gt;0,ROUND(IFTA_Quarterly!$I37*Int_Exchange_2!CY$5/100*CY$3,2),0)</f>
        <v>#VALUE!</v>
      </c>
      <c r="CZ20" s="2" t="e">
        <f ca="1">+IF(IFTA_Quarterly!$I37&gt;0,ROUND(IFTA_Quarterly!$I37*Int_Exchange_2!CZ$5/100*CZ$3,2),0)</f>
        <v>#VALUE!</v>
      </c>
      <c r="DA20" s="2" t="e">
        <f ca="1">+IF(IFTA_Quarterly!$I37&gt;0,ROUND(IFTA_Quarterly!$I37*Int_Exchange_2!DA$5/100*DA$3,2),0)</f>
        <v>#VALUE!</v>
      </c>
      <c r="DB20" s="2" t="e">
        <f ca="1">+IF(IFTA_Quarterly!$I37&gt;0,ROUND(IFTA_Quarterly!$I37*Int_Exchange_2!DB$5/100*DB$3,2),0)</f>
        <v>#VALUE!</v>
      </c>
      <c r="DC20" s="2" t="e">
        <f ca="1">+IF(IFTA_Quarterly!$I37&gt;0,ROUND(IFTA_Quarterly!$I37*Int_Exchange_2!DC$5/100*DC$3,2),0)</f>
        <v>#VALUE!</v>
      </c>
      <c r="DD20" s="2" t="e">
        <f ca="1">+IF(IFTA_Quarterly!$I37&gt;0,ROUND(IFTA_Quarterly!$I37*Int_Exchange_2!DD$5/100*DD$3,2),0)</f>
        <v>#VALUE!</v>
      </c>
      <c r="DE20" s="2" t="e">
        <f ca="1">+IF(IFTA_Quarterly!$I37&gt;0,ROUND(IFTA_Quarterly!$I37*Int_Exchange_2!DE$5/100*DE$3,2),0)</f>
        <v>#VALUE!</v>
      </c>
      <c r="DF20" s="2" t="e">
        <f ca="1">+IF(IFTA_Quarterly!$I37&gt;0,ROUND(IFTA_Quarterly!$I37*Int_Exchange_2!DF$5/100*DF$3,2),0)</f>
        <v>#VALUE!</v>
      </c>
      <c r="DG20" s="2" t="e">
        <f ca="1">+IF(IFTA_Quarterly!$I37&gt;0,ROUND(IFTA_Quarterly!$I37*Int_Exchange_2!DG$5/100*DG$3,2),0)</f>
        <v>#VALUE!</v>
      </c>
      <c r="DH20" s="2" t="e">
        <f ca="1">+IF(IFTA_Quarterly!$I37&gt;0,ROUND(IFTA_Quarterly!$I37*Int_Exchange_2!DH$5/100*DH$3,2),0)</f>
        <v>#VALUE!</v>
      </c>
      <c r="DI20" s="2" t="e">
        <f ca="1">+IF(IFTA_Quarterly!$I37&gt;0,ROUND(IFTA_Quarterly!$I37*Int_Exchange_2!DI$5/100*DI$3,2),0)</f>
        <v>#VALUE!</v>
      </c>
      <c r="DJ20" s="2" t="e">
        <f ca="1">+IF(IFTA_Quarterly!$I37&gt;0,ROUND(IFTA_Quarterly!$I37*Int_Exchange_2!DJ$5/100*DJ$3,2),0)</f>
        <v>#VALUE!</v>
      </c>
      <c r="DK20" s="2" t="e">
        <f ca="1">+IF(IFTA_Quarterly!$I37&gt;0,ROUND(IFTA_Quarterly!$I37*Int_Exchange_2!DK$5/100*DK$3,2),0)</f>
        <v>#VALUE!</v>
      </c>
      <c r="DL20" s="2" t="e">
        <f ca="1">+IF(IFTA_Quarterly!$I37&gt;0,ROUND(IFTA_Quarterly!$I37*Int_Exchange_2!DL$5/100*DL$3,2),0)</f>
        <v>#VALUE!</v>
      </c>
      <c r="DM20" s="2" t="e">
        <f ca="1">+IF(IFTA_Quarterly!$I37&gt;0,ROUND(IFTA_Quarterly!$I37*Int_Exchange_2!DM$5/100*DM$3,2),0)</f>
        <v>#VALUE!</v>
      </c>
      <c r="DN20" s="2" t="e">
        <f ca="1">+IF(IFTA_Quarterly!$I37&gt;0,ROUND(IFTA_Quarterly!$I37*Int_Exchange_2!DN$5/100*DN$3,2),0)</f>
        <v>#VALUE!</v>
      </c>
      <c r="DO20" s="2" t="e">
        <f ca="1">+IF(IFTA_Quarterly!$I37&gt;0,ROUND(IFTA_Quarterly!$I37*Int_Exchange_2!DO$5/100*DO$3,2),0)</f>
        <v>#VALUE!</v>
      </c>
      <c r="DP20" s="2" t="e">
        <f ca="1">+IF(IFTA_Quarterly!$I37&gt;0,ROUND(IFTA_Quarterly!$I37*Int_Exchange_2!DP$5/100*DP$3,2),0)</f>
        <v>#VALUE!</v>
      </c>
      <c r="DQ20" s="2" t="e">
        <f ca="1">+IF(IFTA_Quarterly!$I37&gt;0,ROUND(IFTA_Quarterly!$I37*Int_Exchange_2!DQ$5/100*DQ$3,2),0)</f>
        <v>#VALUE!</v>
      </c>
      <c r="DR20" s="2" t="e">
        <f ca="1">+IF(IFTA_Quarterly!$I37&gt;0,ROUND(IFTA_Quarterly!$I37*Int_Exchange_2!DR$5/100*DR$3,2),0)</f>
        <v>#VALUE!</v>
      </c>
      <c r="DS20" s="2" t="e">
        <f ca="1">+IF(IFTA_Quarterly!$I37&gt;0,ROUND(IFTA_Quarterly!$I37*Int_Exchange_2!DS$5/100*DS$3,2),0)</f>
        <v>#VALUE!</v>
      </c>
      <c r="DT20" s="2" t="e">
        <f ca="1">+IF(IFTA_Quarterly!$I37&gt;0,ROUND(IFTA_Quarterly!$I37*Int_Exchange_2!DT$5/100*DT$3,2),0)</f>
        <v>#VALUE!</v>
      </c>
      <c r="DU20" s="2" t="e">
        <f ca="1">+IF(IFTA_Quarterly!$I37&gt;0,ROUND(IFTA_Quarterly!$I37*Int_Exchange_2!DU$5/100*DU$3,2),0)</f>
        <v>#VALUE!</v>
      </c>
      <c r="DV20" s="2" t="e">
        <f ca="1">+IF(IFTA_Quarterly!$I37&gt;0,ROUND(IFTA_Quarterly!$I37*Int_Exchange_2!DV$5/100*DV$3,2),0)</f>
        <v>#VALUE!</v>
      </c>
      <c r="DW20" s="2" t="e">
        <f ca="1">+IF(IFTA_Quarterly!$I37&gt;0,ROUND(IFTA_Quarterly!$I37*Int_Exchange_2!DW$5/100*DW$3,2),0)</f>
        <v>#VALUE!</v>
      </c>
      <c r="DX20" s="2" t="e">
        <f ca="1">+IF(IFTA_Quarterly!$I37&gt;0,ROUND(IFTA_Quarterly!$I37*Int_Exchange_2!DX$5/100*DX$3,2),0)</f>
        <v>#VALUE!</v>
      </c>
      <c r="DY20" s="2" t="e">
        <f ca="1">+IF(IFTA_Quarterly!$I37&gt;0,ROUND(IFTA_Quarterly!$I37*Int_Exchange_2!DY$5/100*DY$3,2),0)</f>
        <v>#VALUE!</v>
      </c>
      <c r="DZ20" s="2" t="e">
        <f ca="1">+IF(IFTA_Quarterly!$I37&gt;0,ROUND(IFTA_Quarterly!$I37*Int_Exchange_2!DZ$5/100*DZ$3,2),0)</f>
        <v>#VALUE!</v>
      </c>
      <c r="EA20" s="2" t="e">
        <f ca="1">+IF(IFTA_Quarterly!$I37&gt;0,ROUND(IFTA_Quarterly!$I37*Int_Exchange_2!EA$5/100*EA$3,2),0)</f>
        <v>#VALUE!</v>
      </c>
      <c r="EB20" s="2" t="e">
        <f ca="1">+IF(IFTA_Quarterly!$I37&gt;0,ROUND(IFTA_Quarterly!$I37*Int_Exchange_2!EB$5/100*EB$3,2),0)</f>
        <v>#VALUE!</v>
      </c>
      <c r="EC20" s="2" t="e">
        <f ca="1">+IF(IFTA_Quarterly!$I37&gt;0,ROUND(IFTA_Quarterly!$I37*Int_Exchange_2!EC$5/100*EC$3,2),0)</f>
        <v>#VALUE!</v>
      </c>
      <c r="ED20" s="2" t="e">
        <f ca="1">+IF(IFTA_Quarterly!$I37&gt;0,ROUND(IFTA_Quarterly!$I37*Int_Exchange_2!ED$5/100*ED$3,2),0)</f>
        <v>#VALUE!</v>
      </c>
      <c r="EE20" s="2" t="e">
        <f ca="1">+IF(IFTA_Quarterly!$I37&gt;0,ROUND(IFTA_Quarterly!$I37*Int_Exchange_2!EE$5/100*EE$3,2),0)</f>
        <v>#VALUE!</v>
      </c>
    </row>
    <row r="21" spans="1:135" x14ac:dyDescent="0.25">
      <c r="A21" s="2" t="s">
        <v>31</v>
      </c>
      <c r="B21" s="2" t="str">
        <f t="shared" ca="1" si="97"/>
        <v/>
      </c>
      <c r="C21" s="2" t="e">
        <f ca="1">+IF(IFTA_Quarterly!$I38&gt;0,ROUND(IFTA_Quarterly!$I38*Int_Exchange_2!C$5/100*C$3,2),0)</f>
        <v>#VALUE!</v>
      </c>
      <c r="D21" s="2" t="e">
        <f ca="1">+IF(IFTA_Quarterly!$I38&gt;0,ROUND(IFTA_Quarterly!$I38*Int_Exchange_2!D$5/100*D$3,2),0)</f>
        <v>#VALUE!</v>
      </c>
      <c r="E21" s="2" t="e">
        <f ca="1">+IF(IFTA_Quarterly!$I38&gt;0,ROUND(IFTA_Quarterly!$I38*Int_Exchange_2!E$5/100*E$3,2),0)</f>
        <v>#VALUE!</v>
      </c>
      <c r="F21" s="2" t="e">
        <f ca="1">+IF(IFTA_Quarterly!$I38&gt;0,ROUND(IFTA_Quarterly!$I38*Int_Exchange_2!F$5/100*F$3,2),0)</f>
        <v>#VALUE!</v>
      </c>
      <c r="G21" s="2" t="e">
        <f ca="1">+IF(IFTA_Quarterly!$I38&gt;0,ROUND(IFTA_Quarterly!$I38*Int_Exchange_2!G$5/100*G$3,2),0)</f>
        <v>#VALUE!</v>
      </c>
      <c r="H21" s="2" t="e">
        <f ca="1">+IF(IFTA_Quarterly!$I38&gt;0,ROUND(IFTA_Quarterly!$I38*Int_Exchange_2!H$5/100*H$3,2),0)</f>
        <v>#VALUE!</v>
      </c>
      <c r="I21" s="2" t="e">
        <f ca="1">+IF(IFTA_Quarterly!$I38&gt;0,ROUND(IFTA_Quarterly!$I38*Int_Exchange_2!I$5/100*I$3,2),0)</f>
        <v>#VALUE!</v>
      </c>
      <c r="J21" s="2" t="e">
        <f ca="1">+IF(IFTA_Quarterly!$I38&gt;0,ROUND(IFTA_Quarterly!$I38*Int_Exchange_2!J$5/100*J$3,2),0)</f>
        <v>#VALUE!</v>
      </c>
      <c r="K21" s="2" t="e">
        <f ca="1">+IF(IFTA_Quarterly!$I38&gt;0,ROUND(IFTA_Quarterly!$I38*Int_Exchange_2!K$5/100*K$3,2),0)</f>
        <v>#VALUE!</v>
      </c>
      <c r="L21" s="2" t="e">
        <f ca="1">+IF(IFTA_Quarterly!$I38&gt;0,ROUND(IFTA_Quarterly!$I38*Int_Exchange_2!L$5/100*L$3,2),0)</f>
        <v>#VALUE!</v>
      </c>
      <c r="M21" s="2" t="e">
        <f ca="1">+IF(IFTA_Quarterly!$I38&gt;0,ROUND(IFTA_Quarterly!$I38*Int_Exchange_2!M$5/100*M$3,2),0)</f>
        <v>#VALUE!</v>
      </c>
      <c r="N21" s="2" t="e">
        <f ca="1">+IF(IFTA_Quarterly!$I38&gt;0,ROUND(IFTA_Quarterly!$I38*Int_Exchange_2!N$5/100*N$3,2),0)</f>
        <v>#VALUE!</v>
      </c>
      <c r="O21" s="2" t="e">
        <f ca="1">+IF(IFTA_Quarterly!$I38&gt;0,ROUND(IFTA_Quarterly!$I38*Int_Exchange_2!O$5/100*O$3,2),0)</f>
        <v>#VALUE!</v>
      </c>
      <c r="P21" s="2" t="e">
        <f ca="1">+IF(IFTA_Quarterly!$I38&gt;0,ROUND(IFTA_Quarterly!$I38*Int_Exchange_2!P$5/100*P$3,2),0)</f>
        <v>#VALUE!</v>
      </c>
      <c r="Q21" s="2" t="e">
        <f ca="1">+IF(IFTA_Quarterly!$I38&gt;0,ROUND(IFTA_Quarterly!$I38*Int_Exchange_2!Q$5/100*Q$3,2),0)</f>
        <v>#VALUE!</v>
      </c>
      <c r="R21" s="2" t="e">
        <f ca="1">+IF(IFTA_Quarterly!$I38&gt;0,ROUND(IFTA_Quarterly!$I38*Int_Exchange_2!R$5/100*R$3,2),0)</f>
        <v>#VALUE!</v>
      </c>
      <c r="S21" s="2" t="e">
        <f ca="1">+IF(IFTA_Quarterly!$I38&gt;0,ROUND(IFTA_Quarterly!$I38*Int_Exchange_2!S$5/100*S$3,2),0)</f>
        <v>#VALUE!</v>
      </c>
      <c r="T21" s="2" t="e">
        <f ca="1">+IF(IFTA_Quarterly!$I38&gt;0,ROUND(IFTA_Quarterly!$I38*Int_Exchange_2!T$5/100*T$3,2),0)</f>
        <v>#VALUE!</v>
      </c>
      <c r="U21" s="2" t="e">
        <f ca="1">+IF(IFTA_Quarterly!$I38&gt;0,ROUND(IFTA_Quarterly!$I38*Int_Exchange_2!U$5/100*U$3,2),0)</f>
        <v>#VALUE!</v>
      </c>
      <c r="V21" s="2" t="e">
        <f ca="1">+IF(IFTA_Quarterly!$I38&gt;0,ROUND(IFTA_Quarterly!$I38*Int_Exchange_2!V$5/100*V$3,2),0)</f>
        <v>#VALUE!</v>
      </c>
      <c r="W21" s="2" t="e">
        <f ca="1">+IF(IFTA_Quarterly!$I38&gt;0,ROUND(IFTA_Quarterly!$I38*Int_Exchange_2!W$5/100*W$3,2),0)</f>
        <v>#VALUE!</v>
      </c>
      <c r="X21" s="2" t="e">
        <f ca="1">+IF(IFTA_Quarterly!$I38&gt;0,ROUND(IFTA_Quarterly!$I38*Int_Exchange_2!X$5/100*X$3,2),0)</f>
        <v>#VALUE!</v>
      </c>
      <c r="Y21" s="2" t="e">
        <f ca="1">+IF(IFTA_Quarterly!$I38&gt;0,ROUND(IFTA_Quarterly!$I38*Int_Exchange_2!Y$5/100*Y$3,2),0)</f>
        <v>#VALUE!</v>
      </c>
      <c r="Z21" s="2" t="e">
        <f ca="1">+IF(IFTA_Quarterly!$I38&gt;0,ROUND(IFTA_Quarterly!$I38*Int_Exchange_2!Z$5/100*Z$3,2),0)</f>
        <v>#VALUE!</v>
      </c>
      <c r="AA21" s="2" t="e">
        <f ca="1">+IF(IFTA_Quarterly!$I38&gt;0,ROUND(IFTA_Quarterly!$I38*Int_Exchange_2!AA$5/100*AA$3,2),0)</f>
        <v>#VALUE!</v>
      </c>
      <c r="AB21" s="2" t="e">
        <f ca="1">+IF(IFTA_Quarterly!$I38&gt;0,ROUND(IFTA_Quarterly!$I38*Int_Exchange_2!AB$5/100*AB$3,2),0)</f>
        <v>#VALUE!</v>
      </c>
      <c r="AC21" s="2" t="e">
        <f ca="1">+IF(IFTA_Quarterly!$I38&gt;0,ROUND(IFTA_Quarterly!$I38*Int_Exchange_2!AC$5/100*AC$3,2),0)</f>
        <v>#VALUE!</v>
      </c>
      <c r="AD21" s="2" t="e">
        <f ca="1">+IF(IFTA_Quarterly!$I38&gt;0,ROUND(IFTA_Quarterly!$I38*Int_Exchange_2!AD$5/100*AD$3,2),0)</f>
        <v>#VALUE!</v>
      </c>
      <c r="AE21" s="2" t="e">
        <f ca="1">+IF(IFTA_Quarterly!$I38&gt;0,ROUND(IFTA_Quarterly!$I38*Int_Exchange_2!AE$5/100*AE$3,2),0)</f>
        <v>#VALUE!</v>
      </c>
      <c r="AF21" s="2" t="e">
        <f ca="1">+IF(IFTA_Quarterly!$I38&gt;0,ROUND(IFTA_Quarterly!$I38*Int_Exchange_2!AF$5/100*AF$3,2),0)</f>
        <v>#VALUE!</v>
      </c>
      <c r="AG21" s="2" t="e">
        <f ca="1">+IF(IFTA_Quarterly!$I38&gt;0,ROUND(IFTA_Quarterly!$I38*Int_Exchange_2!AG$5/100*AG$3,2),0)</f>
        <v>#VALUE!</v>
      </c>
      <c r="AH21" s="2" t="e">
        <f ca="1">+IF(IFTA_Quarterly!$I38&gt;0,ROUND(IFTA_Quarterly!$I38*Int_Exchange_2!AH$5/100*AH$3,2),0)</f>
        <v>#VALUE!</v>
      </c>
      <c r="AI21" s="2" t="e">
        <f ca="1">+IF(IFTA_Quarterly!$I38&gt;0,ROUND(IFTA_Quarterly!$I38*Int_Exchange_2!AI$5/100*AI$3,2),0)</f>
        <v>#VALUE!</v>
      </c>
      <c r="AJ21" s="2" t="e">
        <f ca="1">+IF(IFTA_Quarterly!$I38&gt;0,ROUND(IFTA_Quarterly!$I38*Int_Exchange_2!AJ$5/100*AJ$3,2),0)</f>
        <v>#VALUE!</v>
      </c>
      <c r="AK21" s="2" t="e">
        <f ca="1">+IF(IFTA_Quarterly!$I38&gt;0,ROUND(IFTA_Quarterly!$I38*Int_Exchange_2!AK$5/100*AK$3,2),0)</f>
        <v>#VALUE!</v>
      </c>
      <c r="AL21" s="2" t="e">
        <f ca="1">+IF(IFTA_Quarterly!$I38&gt;0,ROUND(IFTA_Quarterly!$I38*Int_Exchange_2!AL$5/100*AL$3,2),0)</f>
        <v>#VALUE!</v>
      </c>
      <c r="AM21" s="2" t="e">
        <f ca="1">+IF(IFTA_Quarterly!$I38&gt;0,ROUND(IFTA_Quarterly!$I38*Int_Exchange_2!AM$5/100*AM$3,2),0)</f>
        <v>#VALUE!</v>
      </c>
      <c r="AN21" s="2" t="e">
        <f ca="1">+IF(IFTA_Quarterly!$I38&gt;0,ROUND(IFTA_Quarterly!$I38*Int_Exchange_2!AN$5/100*AN$3,2),0)</f>
        <v>#VALUE!</v>
      </c>
      <c r="AO21" s="2" t="e">
        <f ca="1">+IF(IFTA_Quarterly!$I38&gt;0,ROUND(IFTA_Quarterly!$I38*Int_Exchange_2!AO$5/100*AO$3,2),0)</f>
        <v>#VALUE!</v>
      </c>
      <c r="AP21" s="2" t="e">
        <f ca="1">+IF(IFTA_Quarterly!$I38&gt;0,ROUND(IFTA_Quarterly!$I38*Int_Exchange_2!AP$5/100*AP$3,2),0)</f>
        <v>#VALUE!</v>
      </c>
      <c r="AQ21" s="2" t="e">
        <f ca="1">+IF(IFTA_Quarterly!$I38&gt;0,ROUND(IFTA_Quarterly!$I38*Int_Exchange_2!AQ$5/100*AQ$3,2),0)</f>
        <v>#VALUE!</v>
      </c>
      <c r="AR21" s="2" t="e">
        <f ca="1">+IF(IFTA_Quarterly!$I38&gt;0,ROUND(IFTA_Quarterly!$I38*Int_Exchange_2!AR$5/100*AR$3,2),0)</f>
        <v>#VALUE!</v>
      </c>
      <c r="AS21" s="2" t="e">
        <f ca="1">+IF(IFTA_Quarterly!$I38&gt;0,ROUND(IFTA_Quarterly!$I38*Int_Exchange_2!AS$5/100*AS$3,2),0)</f>
        <v>#VALUE!</v>
      </c>
      <c r="AT21" s="2" t="e">
        <f ca="1">+IF(IFTA_Quarterly!$I38&gt;0,ROUND(IFTA_Quarterly!$I38*Int_Exchange_2!AT$5/100*AT$3,2),0)</f>
        <v>#VALUE!</v>
      </c>
      <c r="AU21" s="2" t="e">
        <f ca="1">+IF(IFTA_Quarterly!$I38&gt;0,ROUND(IFTA_Quarterly!$I38*Int_Exchange_2!AU$5/100*AU$3,2),0)</f>
        <v>#VALUE!</v>
      </c>
      <c r="AV21" s="2" t="e">
        <f ca="1">+IF(IFTA_Quarterly!$I38&gt;0,ROUND(IFTA_Quarterly!$I38*Int_Exchange_2!AV$5/100*AV$3,2),0)</f>
        <v>#VALUE!</v>
      </c>
      <c r="AW21" s="2" t="e">
        <f ca="1">+IF(IFTA_Quarterly!$I38&gt;0,ROUND(IFTA_Quarterly!$I38*Int_Exchange_2!AW$5/100*AW$3,2),0)</f>
        <v>#VALUE!</v>
      </c>
      <c r="AX21" s="2" t="e">
        <f ca="1">+IF(IFTA_Quarterly!$I38&gt;0,ROUND(IFTA_Quarterly!$I38*Int_Exchange_2!AX$5/100*AX$3,2),0)</f>
        <v>#VALUE!</v>
      </c>
      <c r="AY21" s="2" t="e">
        <f ca="1">+IF(IFTA_Quarterly!$I38&gt;0,ROUND(IFTA_Quarterly!$I38*Int_Exchange_2!AY$5/100*AY$3,2),0)</f>
        <v>#VALUE!</v>
      </c>
      <c r="AZ21" s="2" t="e">
        <f ca="1">+IF(IFTA_Quarterly!$I38&gt;0,ROUND(IFTA_Quarterly!$I38*Int_Exchange_2!AZ$5/100*AZ$3,2),0)</f>
        <v>#VALUE!</v>
      </c>
      <c r="BA21" s="2" t="e">
        <f ca="1">+IF(IFTA_Quarterly!$I38&gt;0,ROUND(IFTA_Quarterly!$I38*Int_Exchange_2!BA$5/100*BA$3,2),0)</f>
        <v>#VALUE!</v>
      </c>
      <c r="BB21" s="2" t="e">
        <f ca="1">+IF(IFTA_Quarterly!$I38&gt;0,ROUND(IFTA_Quarterly!$I38*Int_Exchange_2!BB$5/100*BB$3,2),0)</f>
        <v>#VALUE!</v>
      </c>
      <c r="BC21" s="2" t="e">
        <f ca="1">+IF(IFTA_Quarterly!$I38&gt;0,ROUND(IFTA_Quarterly!$I38*Int_Exchange_2!BC$5/100*BC$3,2),0)</f>
        <v>#VALUE!</v>
      </c>
      <c r="BD21" s="2" t="e">
        <f ca="1">+IF(IFTA_Quarterly!$I38&gt;0,ROUND(IFTA_Quarterly!$I38*Int_Exchange_2!BD$5/100*BD$3,2),0)</f>
        <v>#VALUE!</v>
      </c>
      <c r="BE21" s="2" t="e">
        <f ca="1">+IF(IFTA_Quarterly!$I38&gt;0,ROUND(IFTA_Quarterly!$I38*Int_Exchange_2!BE$5/100*BE$3,2),0)</f>
        <v>#VALUE!</v>
      </c>
      <c r="BF21" s="2" t="e">
        <f ca="1">+IF(IFTA_Quarterly!$I38&gt;0,ROUND(IFTA_Quarterly!$I38*Int_Exchange_2!BF$5/100*BF$3,2),0)</f>
        <v>#VALUE!</v>
      </c>
      <c r="BG21" s="2" t="e">
        <f ca="1">+IF(IFTA_Quarterly!$I38&gt;0,ROUND(IFTA_Quarterly!$I38*Int_Exchange_2!BG$5/100*BG$3,2),0)</f>
        <v>#VALUE!</v>
      </c>
      <c r="BH21" s="2" t="e">
        <f ca="1">+IF(IFTA_Quarterly!$I38&gt;0,ROUND(IFTA_Quarterly!$I38*Int_Exchange_2!BH$5/100*BH$3,2),0)</f>
        <v>#VALUE!</v>
      </c>
      <c r="BI21" s="2" t="e">
        <f ca="1">+IF(IFTA_Quarterly!$I38&gt;0,ROUND(IFTA_Quarterly!$I38*Int_Exchange_2!BI$5/100*BI$3,2),0)</f>
        <v>#VALUE!</v>
      </c>
      <c r="BJ21" s="2" t="e">
        <f ca="1">+IF(IFTA_Quarterly!$I38&gt;0,ROUND(IFTA_Quarterly!$I38*Int_Exchange_2!BJ$5/100*BJ$3,2),0)</f>
        <v>#VALUE!</v>
      </c>
      <c r="BK21" s="2" t="e">
        <f ca="1">+IF(IFTA_Quarterly!$I38&gt;0,ROUND(IFTA_Quarterly!$I38*Int_Exchange_2!BK$5/100*BK$3,2),0)</f>
        <v>#VALUE!</v>
      </c>
      <c r="BL21" s="2" t="e">
        <f ca="1">+IF(IFTA_Quarterly!$I38&gt;0,ROUND(IFTA_Quarterly!$I38*Int_Exchange_2!BL$5/100*BL$3,2),0)</f>
        <v>#VALUE!</v>
      </c>
      <c r="BM21" s="2" t="e">
        <f ca="1">+IF(IFTA_Quarterly!$I38&gt;0,ROUND(IFTA_Quarterly!$I38*Int_Exchange_2!BM$5/100*BM$3,2),0)</f>
        <v>#VALUE!</v>
      </c>
      <c r="BN21" s="2" t="e">
        <f ca="1">+IF(IFTA_Quarterly!$I38&gt;0,ROUND(IFTA_Quarterly!$I38*Int_Exchange_2!BN$5/100*BN$3,2),0)</f>
        <v>#VALUE!</v>
      </c>
      <c r="BO21" s="2" t="e">
        <f ca="1">+IF(IFTA_Quarterly!$I38&gt;0,ROUND(IFTA_Quarterly!$I38*Int_Exchange_2!BO$5/100*BO$3,2),0)</f>
        <v>#VALUE!</v>
      </c>
      <c r="BP21" s="2" t="e">
        <f ca="1">+IF(IFTA_Quarterly!$I38&gt;0,ROUND(IFTA_Quarterly!$I38*Int_Exchange_2!BP$5/100*BP$3,2),0)</f>
        <v>#VALUE!</v>
      </c>
      <c r="BQ21" s="2" t="e">
        <f ca="1">+IF(IFTA_Quarterly!$I38&gt;0,ROUND(IFTA_Quarterly!$I38*Int_Exchange_2!BQ$5/100*BQ$3,2),0)</f>
        <v>#VALUE!</v>
      </c>
      <c r="BR21" s="2" t="e">
        <f ca="1">+IF(IFTA_Quarterly!$I38&gt;0,ROUND(IFTA_Quarterly!$I38*Int_Exchange_2!BR$5/100*BR$3,2),0)</f>
        <v>#VALUE!</v>
      </c>
      <c r="BS21" s="2" t="e">
        <f ca="1">+IF(IFTA_Quarterly!$I38&gt;0,ROUND(IFTA_Quarterly!$I38*Int_Exchange_2!BS$5/100*BS$3,2),0)</f>
        <v>#VALUE!</v>
      </c>
      <c r="BT21" s="2" t="e">
        <f ca="1">+IF(IFTA_Quarterly!$I38&gt;0,ROUND(IFTA_Quarterly!$I38*Int_Exchange_2!BT$5/100*BT$3,2),0)</f>
        <v>#VALUE!</v>
      </c>
      <c r="BU21" s="2" t="e">
        <f ca="1">+IF(IFTA_Quarterly!$I38&gt;0,ROUND(IFTA_Quarterly!$I38*Int_Exchange_2!BU$5/100*BU$3,2),0)</f>
        <v>#VALUE!</v>
      </c>
      <c r="BV21" s="2" t="e">
        <f ca="1">+IF(IFTA_Quarterly!$I38&gt;0,ROUND(IFTA_Quarterly!$I38*Int_Exchange_2!BV$5/100*BV$3,2),0)</f>
        <v>#VALUE!</v>
      </c>
      <c r="BW21" s="2" t="e">
        <f ca="1">+IF(IFTA_Quarterly!$I38&gt;0,ROUND(IFTA_Quarterly!$I38*Int_Exchange_2!BW$5/100*BW$3,2),0)</f>
        <v>#VALUE!</v>
      </c>
      <c r="BX21" s="2" t="e">
        <f ca="1">+IF(IFTA_Quarterly!$I38&gt;0,ROUND(IFTA_Quarterly!$I38*Int_Exchange_2!BX$5/100*BX$3,2),0)</f>
        <v>#VALUE!</v>
      </c>
      <c r="BY21" s="2" t="e">
        <f ca="1">+IF(IFTA_Quarterly!$I38&gt;0,ROUND(IFTA_Quarterly!$I38*Int_Exchange_2!BY$5/100*BY$3,2),0)</f>
        <v>#VALUE!</v>
      </c>
      <c r="BZ21" s="2" t="e">
        <f ca="1">+IF(IFTA_Quarterly!$I38&gt;0,ROUND(IFTA_Quarterly!$I38*Int_Exchange_2!BZ$5/100*BZ$3,2),0)</f>
        <v>#VALUE!</v>
      </c>
      <c r="CA21" s="2" t="e">
        <f ca="1">+IF(IFTA_Quarterly!$I38&gt;0,ROUND(IFTA_Quarterly!$I38*Int_Exchange_2!CA$5/100*CA$3,2),0)</f>
        <v>#VALUE!</v>
      </c>
      <c r="CB21" s="2" t="e">
        <f ca="1">+IF(IFTA_Quarterly!$I38&gt;0,ROUND(IFTA_Quarterly!$I38*Int_Exchange_2!CB$5/100*CB$3,2),0)</f>
        <v>#VALUE!</v>
      </c>
      <c r="CC21" s="2" t="e">
        <f ca="1">+IF(IFTA_Quarterly!$I38&gt;0,ROUND(IFTA_Quarterly!$I38*Int_Exchange_2!CC$5/100*CC$3,2),0)</f>
        <v>#VALUE!</v>
      </c>
      <c r="CD21" s="2" t="e">
        <f ca="1">+IF(IFTA_Quarterly!$I38&gt;0,ROUND(IFTA_Quarterly!$I38*Int_Exchange_2!CD$5/100*CD$3,2),0)</f>
        <v>#VALUE!</v>
      </c>
      <c r="CE21" s="2" t="e">
        <f ca="1">+IF(IFTA_Quarterly!$I38&gt;0,ROUND(IFTA_Quarterly!$I38*Int_Exchange_2!CE$5/100*CE$3,2),0)</f>
        <v>#VALUE!</v>
      </c>
      <c r="CF21" s="2" t="e">
        <f ca="1">+IF(IFTA_Quarterly!$I38&gt;0,ROUND(IFTA_Quarterly!$I38*Int_Exchange_2!CF$5/100*CF$3,2),0)</f>
        <v>#VALUE!</v>
      </c>
      <c r="CG21" s="2" t="e">
        <f ca="1">+IF(IFTA_Quarterly!$I38&gt;0,ROUND(IFTA_Quarterly!$I38*Int_Exchange_2!CG$5/100*CG$3,2),0)</f>
        <v>#VALUE!</v>
      </c>
      <c r="CH21" s="2" t="e">
        <f ca="1">+IF(IFTA_Quarterly!$I38&gt;0,ROUND(IFTA_Quarterly!$I38*Int_Exchange_2!CH$5/100*CH$3,2),0)</f>
        <v>#VALUE!</v>
      </c>
      <c r="CI21" s="2" t="e">
        <f ca="1">+IF(IFTA_Quarterly!$I38&gt;0,ROUND(IFTA_Quarterly!$I38*Int_Exchange_2!CI$5/100*CI$3,2),0)</f>
        <v>#VALUE!</v>
      </c>
      <c r="CJ21" s="2" t="e">
        <f ca="1">+IF(IFTA_Quarterly!$I38&gt;0,ROUND(IFTA_Quarterly!$I38*Int_Exchange_2!CJ$5/100*CJ$3,2),0)</f>
        <v>#VALUE!</v>
      </c>
      <c r="CK21" s="2" t="e">
        <f ca="1">+IF(IFTA_Quarterly!$I38&gt;0,ROUND(IFTA_Quarterly!$I38*Int_Exchange_2!CK$5/100*CK$3,2),0)</f>
        <v>#VALUE!</v>
      </c>
      <c r="CL21" s="2" t="e">
        <f ca="1">+IF(IFTA_Quarterly!$I38&gt;0,ROUND(IFTA_Quarterly!$I38*Int_Exchange_2!CL$5/100*CL$3,2),0)</f>
        <v>#VALUE!</v>
      </c>
      <c r="CM21" s="2" t="e">
        <f ca="1">+IF(IFTA_Quarterly!$I38&gt;0,ROUND(IFTA_Quarterly!$I38*Int_Exchange_2!CM$5/100*CM$3,2),0)</f>
        <v>#VALUE!</v>
      </c>
      <c r="CN21" s="2" t="e">
        <f ca="1">+IF(IFTA_Quarterly!$I38&gt;0,ROUND(IFTA_Quarterly!$I38*Int_Exchange_2!CN$5/100*CN$3,2),0)</f>
        <v>#VALUE!</v>
      </c>
      <c r="CO21" s="2" t="e">
        <f ca="1">+IF(IFTA_Quarterly!$I38&gt;0,ROUND(IFTA_Quarterly!$I38*Int_Exchange_2!CO$5/100*CO$3,2),0)</f>
        <v>#VALUE!</v>
      </c>
      <c r="CP21" s="2" t="e">
        <f ca="1">+IF(IFTA_Quarterly!$I38&gt;0,ROUND(IFTA_Quarterly!$I38*Int_Exchange_2!CP$5/100*CP$3,2),0)</f>
        <v>#VALUE!</v>
      </c>
      <c r="CQ21" s="2" t="e">
        <f ca="1">+IF(IFTA_Quarterly!$I38&gt;0,ROUND(IFTA_Quarterly!$I38*Int_Exchange_2!CQ$5/100*CQ$3,2),0)</f>
        <v>#VALUE!</v>
      </c>
      <c r="CR21" s="2" t="e">
        <f ca="1">+IF(IFTA_Quarterly!$I38&gt;0,ROUND(IFTA_Quarterly!$I38*Int_Exchange_2!CR$5/100*CR$3,2),0)</f>
        <v>#VALUE!</v>
      </c>
      <c r="CS21" s="2" t="e">
        <f ca="1">+IF(IFTA_Quarterly!$I38&gt;0,ROUND(IFTA_Quarterly!$I38*Int_Exchange_2!CS$5/100*CS$3,2),0)</f>
        <v>#VALUE!</v>
      </c>
      <c r="CT21" s="2" t="e">
        <f ca="1">+IF(IFTA_Quarterly!$I38&gt;0,ROUND(IFTA_Quarterly!$I38*Int_Exchange_2!CT$5/100*CT$3,2),0)</f>
        <v>#VALUE!</v>
      </c>
      <c r="CU21" s="2" t="e">
        <f ca="1">+IF(IFTA_Quarterly!$I38&gt;0,ROUND(IFTA_Quarterly!$I38*Int_Exchange_2!CU$5/100*CU$3,2),0)</f>
        <v>#VALUE!</v>
      </c>
      <c r="CV21" s="2" t="e">
        <f ca="1">+IF(IFTA_Quarterly!$I38&gt;0,ROUND(IFTA_Quarterly!$I38*Int_Exchange_2!CV$5/100*CV$3,2),0)</f>
        <v>#VALUE!</v>
      </c>
      <c r="CW21" s="2" t="e">
        <f ca="1">+IF(IFTA_Quarterly!$I38&gt;0,ROUND(IFTA_Quarterly!$I38*Int_Exchange_2!CW$5/100*CW$3,2),0)</f>
        <v>#VALUE!</v>
      </c>
      <c r="CX21" s="2" t="e">
        <f ca="1">+IF(IFTA_Quarterly!$I38&gt;0,ROUND(IFTA_Quarterly!$I38*Int_Exchange_2!CX$5/100*CX$3,2),0)</f>
        <v>#VALUE!</v>
      </c>
      <c r="CY21" s="2" t="e">
        <f ca="1">+IF(IFTA_Quarterly!$I38&gt;0,ROUND(IFTA_Quarterly!$I38*Int_Exchange_2!CY$5/100*CY$3,2),0)</f>
        <v>#VALUE!</v>
      </c>
      <c r="CZ21" s="2" t="e">
        <f ca="1">+IF(IFTA_Quarterly!$I38&gt;0,ROUND(IFTA_Quarterly!$I38*Int_Exchange_2!CZ$5/100*CZ$3,2),0)</f>
        <v>#VALUE!</v>
      </c>
      <c r="DA21" s="2" t="e">
        <f ca="1">+IF(IFTA_Quarterly!$I38&gt;0,ROUND(IFTA_Quarterly!$I38*Int_Exchange_2!DA$5/100*DA$3,2),0)</f>
        <v>#VALUE!</v>
      </c>
      <c r="DB21" s="2" t="e">
        <f ca="1">+IF(IFTA_Quarterly!$I38&gt;0,ROUND(IFTA_Quarterly!$I38*Int_Exchange_2!DB$5/100*DB$3,2),0)</f>
        <v>#VALUE!</v>
      </c>
      <c r="DC21" s="2" t="e">
        <f ca="1">+IF(IFTA_Quarterly!$I38&gt;0,ROUND(IFTA_Quarterly!$I38*Int_Exchange_2!DC$5/100*DC$3,2),0)</f>
        <v>#VALUE!</v>
      </c>
      <c r="DD21" s="2" t="e">
        <f ca="1">+IF(IFTA_Quarterly!$I38&gt;0,ROUND(IFTA_Quarterly!$I38*Int_Exchange_2!DD$5/100*DD$3,2),0)</f>
        <v>#VALUE!</v>
      </c>
      <c r="DE21" s="2" t="e">
        <f ca="1">+IF(IFTA_Quarterly!$I38&gt;0,ROUND(IFTA_Quarterly!$I38*Int_Exchange_2!DE$5/100*DE$3,2),0)</f>
        <v>#VALUE!</v>
      </c>
      <c r="DF21" s="2" t="e">
        <f ca="1">+IF(IFTA_Quarterly!$I38&gt;0,ROUND(IFTA_Quarterly!$I38*Int_Exchange_2!DF$5/100*DF$3,2),0)</f>
        <v>#VALUE!</v>
      </c>
      <c r="DG21" s="2" t="e">
        <f ca="1">+IF(IFTA_Quarterly!$I38&gt;0,ROUND(IFTA_Quarterly!$I38*Int_Exchange_2!DG$5/100*DG$3,2),0)</f>
        <v>#VALUE!</v>
      </c>
      <c r="DH21" s="2" t="e">
        <f ca="1">+IF(IFTA_Quarterly!$I38&gt;0,ROUND(IFTA_Quarterly!$I38*Int_Exchange_2!DH$5/100*DH$3,2),0)</f>
        <v>#VALUE!</v>
      </c>
      <c r="DI21" s="2" t="e">
        <f ca="1">+IF(IFTA_Quarterly!$I38&gt;0,ROUND(IFTA_Quarterly!$I38*Int_Exchange_2!DI$5/100*DI$3,2),0)</f>
        <v>#VALUE!</v>
      </c>
      <c r="DJ21" s="2" t="e">
        <f ca="1">+IF(IFTA_Quarterly!$I38&gt;0,ROUND(IFTA_Quarterly!$I38*Int_Exchange_2!DJ$5/100*DJ$3,2),0)</f>
        <v>#VALUE!</v>
      </c>
      <c r="DK21" s="2" t="e">
        <f ca="1">+IF(IFTA_Quarterly!$I38&gt;0,ROUND(IFTA_Quarterly!$I38*Int_Exchange_2!DK$5/100*DK$3,2),0)</f>
        <v>#VALUE!</v>
      </c>
      <c r="DL21" s="2" t="e">
        <f ca="1">+IF(IFTA_Quarterly!$I38&gt;0,ROUND(IFTA_Quarterly!$I38*Int_Exchange_2!DL$5/100*DL$3,2),0)</f>
        <v>#VALUE!</v>
      </c>
      <c r="DM21" s="2" t="e">
        <f ca="1">+IF(IFTA_Quarterly!$I38&gt;0,ROUND(IFTA_Quarterly!$I38*Int_Exchange_2!DM$5/100*DM$3,2),0)</f>
        <v>#VALUE!</v>
      </c>
      <c r="DN21" s="2" t="e">
        <f ca="1">+IF(IFTA_Quarterly!$I38&gt;0,ROUND(IFTA_Quarterly!$I38*Int_Exchange_2!DN$5/100*DN$3,2),0)</f>
        <v>#VALUE!</v>
      </c>
      <c r="DO21" s="2" t="e">
        <f ca="1">+IF(IFTA_Quarterly!$I38&gt;0,ROUND(IFTA_Quarterly!$I38*Int_Exchange_2!DO$5/100*DO$3,2),0)</f>
        <v>#VALUE!</v>
      </c>
      <c r="DP21" s="2" t="e">
        <f ca="1">+IF(IFTA_Quarterly!$I38&gt;0,ROUND(IFTA_Quarterly!$I38*Int_Exchange_2!DP$5/100*DP$3,2),0)</f>
        <v>#VALUE!</v>
      </c>
      <c r="DQ21" s="2" t="e">
        <f ca="1">+IF(IFTA_Quarterly!$I38&gt;0,ROUND(IFTA_Quarterly!$I38*Int_Exchange_2!DQ$5/100*DQ$3,2),0)</f>
        <v>#VALUE!</v>
      </c>
      <c r="DR21" s="2" t="e">
        <f ca="1">+IF(IFTA_Quarterly!$I38&gt;0,ROUND(IFTA_Quarterly!$I38*Int_Exchange_2!DR$5/100*DR$3,2),0)</f>
        <v>#VALUE!</v>
      </c>
      <c r="DS21" s="2" t="e">
        <f ca="1">+IF(IFTA_Quarterly!$I38&gt;0,ROUND(IFTA_Quarterly!$I38*Int_Exchange_2!DS$5/100*DS$3,2),0)</f>
        <v>#VALUE!</v>
      </c>
      <c r="DT21" s="2" t="e">
        <f ca="1">+IF(IFTA_Quarterly!$I38&gt;0,ROUND(IFTA_Quarterly!$I38*Int_Exchange_2!DT$5/100*DT$3,2),0)</f>
        <v>#VALUE!</v>
      </c>
      <c r="DU21" s="2" t="e">
        <f ca="1">+IF(IFTA_Quarterly!$I38&gt;0,ROUND(IFTA_Quarterly!$I38*Int_Exchange_2!DU$5/100*DU$3,2),0)</f>
        <v>#VALUE!</v>
      </c>
      <c r="DV21" s="2" t="e">
        <f ca="1">+IF(IFTA_Quarterly!$I38&gt;0,ROUND(IFTA_Quarterly!$I38*Int_Exchange_2!DV$5/100*DV$3,2),0)</f>
        <v>#VALUE!</v>
      </c>
      <c r="DW21" s="2" t="e">
        <f ca="1">+IF(IFTA_Quarterly!$I38&gt;0,ROUND(IFTA_Quarterly!$I38*Int_Exchange_2!DW$5/100*DW$3,2),0)</f>
        <v>#VALUE!</v>
      </c>
      <c r="DX21" s="2" t="e">
        <f ca="1">+IF(IFTA_Quarterly!$I38&gt;0,ROUND(IFTA_Quarterly!$I38*Int_Exchange_2!DX$5/100*DX$3,2),0)</f>
        <v>#VALUE!</v>
      </c>
      <c r="DY21" s="2" t="e">
        <f ca="1">+IF(IFTA_Quarterly!$I38&gt;0,ROUND(IFTA_Quarterly!$I38*Int_Exchange_2!DY$5/100*DY$3,2),0)</f>
        <v>#VALUE!</v>
      </c>
      <c r="DZ21" s="2" t="e">
        <f ca="1">+IF(IFTA_Quarterly!$I38&gt;0,ROUND(IFTA_Quarterly!$I38*Int_Exchange_2!DZ$5/100*DZ$3,2),0)</f>
        <v>#VALUE!</v>
      </c>
      <c r="EA21" s="2" t="e">
        <f ca="1">+IF(IFTA_Quarterly!$I38&gt;0,ROUND(IFTA_Quarterly!$I38*Int_Exchange_2!EA$5/100*EA$3,2),0)</f>
        <v>#VALUE!</v>
      </c>
      <c r="EB21" s="2" t="e">
        <f ca="1">+IF(IFTA_Quarterly!$I38&gt;0,ROUND(IFTA_Quarterly!$I38*Int_Exchange_2!EB$5/100*EB$3,2),0)</f>
        <v>#VALUE!</v>
      </c>
      <c r="EC21" s="2" t="e">
        <f ca="1">+IF(IFTA_Quarterly!$I38&gt;0,ROUND(IFTA_Quarterly!$I38*Int_Exchange_2!EC$5/100*EC$3,2),0)</f>
        <v>#VALUE!</v>
      </c>
      <c r="ED21" s="2" t="e">
        <f ca="1">+IF(IFTA_Quarterly!$I38&gt;0,ROUND(IFTA_Quarterly!$I38*Int_Exchange_2!ED$5/100*ED$3,2),0)</f>
        <v>#VALUE!</v>
      </c>
      <c r="EE21" s="2" t="e">
        <f ca="1">+IF(IFTA_Quarterly!$I38&gt;0,ROUND(IFTA_Quarterly!$I38*Int_Exchange_2!EE$5/100*EE$3,2),0)</f>
        <v>#VALUE!</v>
      </c>
    </row>
    <row r="22" spans="1:135" x14ac:dyDescent="0.25">
      <c r="A22" s="2" t="s">
        <v>32</v>
      </c>
      <c r="B22" s="2" t="str">
        <f t="shared" ca="1" si="97"/>
        <v/>
      </c>
      <c r="C22" s="2" t="e">
        <f ca="1">+IF(IFTA_Quarterly!$I39&gt;0,ROUND(IFTA_Quarterly!$I39*Int_Exchange_2!C$5/100*C$3,2),0)</f>
        <v>#VALUE!</v>
      </c>
      <c r="D22" s="2" t="e">
        <f ca="1">+IF(IFTA_Quarterly!$I39&gt;0,ROUND(IFTA_Quarterly!$I39*Int_Exchange_2!D$5/100*D$3,2),0)</f>
        <v>#VALUE!</v>
      </c>
      <c r="E22" s="2" t="e">
        <f ca="1">+IF(IFTA_Quarterly!$I39&gt;0,ROUND(IFTA_Quarterly!$I39*Int_Exchange_2!E$5/100*E$3,2),0)</f>
        <v>#VALUE!</v>
      </c>
      <c r="F22" s="2" t="e">
        <f ca="1">+IF(IFTA_Quarterly!$I39&gt;0,ROUND(IFTA_Quarterly!$I39*Int_Exchange_2!F$5/100*F$3,2),0)</f>
        <v>#VALUE!</v>
      </c>
      <c r="G22" s="2" t="e">
        <f ca="1">+IF(IFTA_Quarterly!$I39&gt;0,ROUND(IFTA_Quarterly!$I39*Int_Exchange_2!G$5/100*G$3,2),0)</f>
        <v>#VALUE!</v>
      </c>
      <c r="H22" s="2" t="e">
        <f ca="1">+IF(IFTA_Quarterly!$I39&gt;0,ROUND(IFTA_Quarterly!$I39*Int_Exchange_2!H$5/100*H$3,2),0)</f>
        <v>#VALUE!</v>
      </c>
      <c r="I22" s="2" t="e">
        <f ca="1">+IF(IFTA_Quarterly!$I39&gt;0,ROUND(IFTA_Quarterly!$I39*Int_Exchange_2!I$5/100*I$3,2),0)</f>
        <v>#VALUE!</v>
      </c>
      <c r="J22" s="2" t="e">
        <f ca="1">+IF(IFTA_Quarterly!$I39&gt;0,ROUND(IFTA_Quarterly!$I39*Int_Exchange_2!J$5/100*J$3,2),0)</f>
        <v>#VALUE!</v>
      </c>
      <c r="K22" s="2" t="e">
        <f ca="1">+IF(IFTA_Quarterly!$I39&gt;0,ROUND(IFTA_Quarterly!$I39*Int_Exchange_2!K$5/100*K$3,2),0)</f>
        <v>#VALUE!</v>
      </c>
      <c r="L22" s="2" t="e">
        <f ca="1">+IF(IFTA_Quarterly!$I39&gt;0,ROUND(IFTA_Quarterly!$I39*Int_Exchange_2!L$5/100*L$3,2),0)</f>
        <v>#VALUE!</v>
      </c>
      <c r="M22" s="2" t="e">
        <f ca="1">+IF(IFTA_Quarterly!$I39&gt;0,ROUND(IFTA_Quarterly!$I39*Int_Exchange_2!M$5/100*M$3,2),0)</f>
        <v>#VALUE!</v>
      </c>
      <c r="N22" s="2" t="e">
        <f ca="1">+IF(IFTA_Quarterly!$I39&gt;0,ROUND(IFTA_Quarterly!$I39*Int_Exchange_2!N$5/100*N$3,2),0)</f>
        <v>#VALUE!</v>
      </c>
      <c r="O22" s="2" t="e">
        <f ca="1">+IF(IFTA_Quarterly!$I39&gt;0,ROUND(IFTA_Quarterly!$I39*Int_Exchange_2!O$5/100*O$3,2),0)</f>
        <v>#VALUE!</v>
      </c>
      <c r="P22" s="2" t="e">
        <f ca="1">+IF(IFTA_Quarterly!$I39&gt;0,ROUND(IFTA_Quarterly!$I39*Int_Exchange_2!P$5/100*P$3,2),0)</f>
        <v>#VALUE!</v>
      </c>
      <c r="Q22" s="2" t="e">
        <f ca="1">+IF(IFTA_Quarterly!$I39&gt;0,ROUND(IFTA_Quarterly!$I39*Int_Exchange_2!Q$5/100*Q$3,2),0)</f>
        <v>#VALUE!</v>
      </c>
      <c r="R22" s="2" t="e">
        <f ca="1">+IF(IFTA_Quarterly!$I39&gt;0,ROUND(IFTA_Quarterly!$I39*Int_Exchange_2!R$5/100*R$3,2),0)</f>
        <v>#VALUE!</v>
      </c>
      <c r="S22" s="2" t="e">
        <f ca="1">+IF(IFTA_Quarterly!$I39&gt;0,ROUND(IFTA_Quarterly!$I39*Int_Exchange_2!S$5/100*S$3,2),0)</f>
        <v>#VALUE!</v>
      </c>
      <c r="T22" s="2" t="e">
        <f ca="1">+IF(IFTA_Quarterly!$I39&gt;0,ROUND(IFTA_Quarterly!$I39*Int_Exchange_2!T$5/100*T$3,2),0)</f>
        <v>#VALUE!</v>
      </c>
      <c r="U22" s="2" t="e">
        <f ca="1">+IF(IFTA_Quarterly!$I39&gt;0,ROUND(IFTA_Quarterly!$I39*Int_Exchange_2!U$5/100*U$3,2),0)</f>
        <v>#VALUE!</v>
      </c>
      <c r="V22" s="2" t="e">
        <f ca="1">+IF(IFTA_Quarterly!$I39&gt;0,ROUND(IFTA_Quarterly!$I39*Int_Exchange_2!V$5/100*V$3,2),0)</f>
        <v>#VALUE!</v>
      </c>
      <c r="W22" s="2" t="e">
        <f ca="1">+IF(IFTA_Quarterly!$I39&gt;0,ROUND(IFTA_Quarterly!$I39*Int_Exchange_2!W$5/100*W$3,2),0)</f>
        <v>#VALUE!</v>
      </c>
      <c r="X22" s="2" t="e">
        <f ca="1">+IF(IFTA_Quarterly!$I39&gt;0,ROUND(IFTA_Quarterly!$I39*Int_Exchange_2!X$5/100*X$3,2),0)</f>
        <v>#VALUE!</v>
      </c>
      <c r="Y22" s="2" t="e">
        <f ca="1">+IF(IFTA_Quarterly!$I39&gt;0,ROUND(IFTA_Quarterly!$I39*Int_Exchange_2!Y$5/100*Y$3,2),0)</f>
        <v>#VALUE!</v>
      </c>
      <c r="Z22" s="2" t="e">
        <f ca="1">+IF(IFTA_Quarterly!$I39&gt;0,ROUND(IFTA_Quarterly!$I39*Int_Exchange_2!Z$5/100*Z$3,2),0)</f>
        <v>#VALUE!</v>
      </c>
      <c r="AA22" s="2" t="e">
        <f ca="1">+IF(IFTA_Quarterly!$I39&gt;0,ROUND(IFTA_Quarterly!$I39*Int_Exchange_2!AA$5/100*AA$3,2),0)</f>
        <v>#VALUE!</v>
      </c>
      <c r="AB22" s="2" t="e">
        <f ca="1">+IF(IFTA_Quarterly!$I39&gt;0,ROUND(IFTA_Quarterly!$I39*Int_Exchange_2!AB$5/100*AB$3,2),0)</f>
        <v>#VALUE!</v>
      </c>
      <c r="AC22" s="2" t="e">
        <f ca="1">+IF(IFTA_Quarterly!$I39&gt;0,ROUND(IFTA_Quarterly!$I39*Int_Exchange_2!AC$5/100*AC$3,2),0)</f>
        <v>#VALUE!</v>
      </c>
      <c r="AD22" s="2" t="e">
        <f ca="1">+IF(IFTA_Quarterly!$I39&gt;0,ROUND(IFTA_Quarterly!$I39*Int_Exchange_2!AD$5/100*AD$3,2),0)</f>
        <v>#VALUE!</v>
      </c>
      <c r="AE22" s="2" t="e">
        <f ca="1">+IF(IFTA_Quarterly!$I39&gt;0,ROUND(IFTA_Quarterly!$I39*Int_Exchange_2!AE$5/100*AE$3,2),0)</f>
        <v>#VALUE!</v>
      </c>
      <c r="AF22" s="2" t="e">
        <f ca="1">+IF(IFTA_Quarterly!$I39&gt;0,ROUND(IFTA_Quarterly!$I39*Int_Exchange_2!AF$5/100*AF$3,2),0)</f>
        <v>#VALUE!</v>
      </c>
      <c r="AG22" s="2" t="e">
        <f ca="1">+IF(IFTA_Quarterly!$I39&gt;0,ROUND(IFTA_Quarterly!$I39*Int_Exchange_2!AG$5/100*AG$3,2),0)</f>
        <v>#VALUE!</v>
      </c>
      <c r="AH22" s="2" t="e">
        <f ca="1">+IF(IFTA_Quarterly!$I39&gt;0,ROUND(IFTA_Quarterly!$I39*Int_Exchange_2!AH$5/100*AH$3,2),0)</f>
        <v>#VALUE!</v>
      </c>
      <c r="AI22" s="2" t="e">
        <f ca="1">+IF(IFTA_Quarterly!$I39&gt;0,ROUND(IFTA_Quarterly!$I39*Int_Exchange_2!AI$5/100*AI$3,2),0)</f>
        <v>#VALUE!</v>
      </c>
      <c r="AJ22" s="2" t="e">
        <f ca="1">+IF(IFTA_Quarterly!$I39&gt;0,ROUND(IFTA_Quarterly!$I39*Int_Exchange_2!AJ$5/100*AJ$3,2),0)</f>
        <v>#VALUE!</v>
      </c>
      <c r="AK22" s="2" t="e">
        <f ca="1">+IF(IFTA_Quarterly!$I39&gt;0,ROUND(IFTA_Quarterly!$I39*Int_Exchange_2!AK$5/100*AK$3,2),0)</f>
        <v>#VALUE!</v>
      </c>
      <c r="AL22" s="2" t="e">
        <f ca="1">+IF(IFTA_Quarterly!$I39&gt;0,ROUND(IFTA_Quarterly!$I39*Int_Exchange_2!AL$5/100*AL$3,2),0)</f>
        <v>#VALUE!</v>
      </c>
      <c r="AM22" s="2" t="e">
        <f ca="1">+IF(IFTA_Quarterly!$I39&gt;0,ROUND(IFTA_Quarterly!$I39*Int_Exchange_2!AM$5/100*AM$3,2),0)</f>
        <v>#VALUE!</v>
      </c>
      <c r="AN22" s="2" t="e">
        <f ca="1">+IF(IFTA_Quarterly!$I39&gt;0,ROUND(IFTA_Quarterly!$I39*Int_Exchange_2!AN$5/100*AN$3,2),0)</f>
        <v>#VALUE!</v>
      </c>
      <c r="AO22" s="2" t="e">
        <f ca="1">+IF(IFTA_Quarterly!$I39&gt;0,ROUND(IFTA_Quarterly!$I39*Int_Exchange_2!AO$5/100*AO$3,2),0)</f>
        <v>#VALUE!</v>
      </c>
      <c r="AP22" s="2" t="e">
        <f ca="1">+IF(IFTA_Quarterly!$I39&gt;0,ROUND(IFTA_Quarterly!$I39*Int_Exchange_2!AP$5/100*AP$3,2),0)</f>
        <v>#VALUE!</v>
      </c>
      <c r="AQ22" s="2" t="e">
        <f ca="1">+IF(IFTA_Quarterly!$I39&gt;0,ROUND(IFTA_Quarterly!$I39*Int_Exchange_2!AQ$5/100*AQ$3,2),0)</f>
        <v>#VALUE!</v>
      </c>
      <c r="AR22" s="2" t="e">
        <f ca="1">+IF(IFTA_Quarterly!$I39&gt;0,ROUND(IFTA_Quarterly!$I39*Int_Exchange_2!AR$5/100*AR$3,2),0)</f>
        <v>#VALUE!</v>
      </c>
      <c r="AS22" s="2" t="e">
        <f ca="1">+IF(IFTA_Quarterly!$I39&gt;0,ROUND(IFTA_Quarterly!$I39*Int_Exchange_2!AS$5/100*AS$3,2),0)</f>
        <v>#VALUE!</v>
      </c>
      <c r="AT22" s="2" t="e">
        <f ca="1">+IF(IFTA_Quarterly!$I39&gt;0,ROUND(IFTA_Quarterly!$I39*Int_Exchange_2!AT$5/100*AT$3,2),0)</f>
        <v>#VALUE!</v>
      </c>
      <c r="AU22" s="2" t="e">
        <f ca="1">+IF(IFTA_Quarterly!$I39&gt;0,ROUND(IFTA_Quarterly!$I39*Int_Exchange_2!AU$5/100*AU$3,2),0)</f>
        <v>#VALUE!</v>
      </c>
      <c r="AV22" s="2" t="e">
        <f ca="1">+IF(IFTA_Quarterly!$I39&gt;0,ROUND(IFTA_Quarterly!$I39*Int_Exchange_2!AV$5/100*AV$3,2),0)</f>
        <v>#VALUE!</v>
      </c>
      <c r="AW22" s="2" t="e">
        <f ca="1">+IF(IFTA_Quarterly!$I39&gt;0,ROUND(IFTA_Quarterly!$I39*Int_Exchange_2!AW$5/100*AW$3,2),0)</f>
        <v>#VALUE!</v>
      </c>
      <c r="AX22" s="2" t="e">
        <f ca="1">+IF(IFTA_Quarterly!$I39&gt;0,ROUND(IFTA_Quarterly!$I39*Int_Exchange_2!AX$5/100*AX$3,2),0)</f>
        <v>#VALUE!</v>
      </c>
      <c r="AY22" s="2" t="e">
        <f ca="1">+IF(IFTA_Quarterly!$I39&gt;0,ROUND(IFTA_Quarterly!$I39*Int_Exchange_2!AY$5/100*AY$3,2),0)</f>
        <v>#VALUE!</v>
      </c>
      <c r="AZ22" s="2" t="e">
        <f ca="1">+IF(IFTA_Quarterly!$I39&gt;0,ROUND(IFTA_Quarterly!$I39*Int_Exchange_2!AZ$5/100*AZ$3,2),0)</f>
        <v>#VALUE!</v>
      </c>
      <c r="BA22" s="2" t="e">
        <f ca="1">+IF(IFTA_Quarterly!$I39&gt;0,ROUND(IFTA_Quarterly!$I39*Int_Exchange_2!BA$5/100*BA$3,2),0)</f>
        <v>#VALUE!</v>
      </c>
      <c r="BB22" s="2" t="e">
        <f ca="1">+IF(IFTA_Quarterly!$I39&gt;0,ROUND(IFTA_Quarterly!$I39*Int_Exchange_2!BB$5/100*BB$3,2),0)</f>
        <v>#VALUE!</v>
      </c>
      <c r="BC22" s="2" t="e">
        <f ca="1">+IF(IFTA_Quarterly!$I39&gt;0,ROUND(IFTA_Quarterly!$I39*Int_Exchange_2!BC$5/100*BC$3,2),0)</f>
        <v>#VALUE!</v>
      </c>
      <c r="BD22" s="2" t="e">
        <f ca="1">+IF(IFTA_Quarterly!$I39&gt;0,ROUND(IFTA_Quarterly!$I39*Int_Exchange_2!BD$5/100*BD$3,2),0)</f>
        <v>#VALUE!</v>
      </c>
      <c r="BE22" s="2" t="e">
        <f ca="1">+IF(IFTA_Quarterly!$I39&gt;0,ROUND(IFTA_Quarterly!$I39*Int_Exchange_2!BE$5/100*BE$3,2),0)</f>
        <v>#VALUE!</v>
      </c>
      <c r="BF22" s="2" t="e">
        <f ca="1">+IF(IFTA_Quarterly!$I39&gt;0,ROUND(IFTA_Quarterly!$I39*Int_Exchange_2!BF$5/100*BF$3,2),0)</f>
        <v>#VALUE!</v>
      </c>
      <c r="BG22" s="2" t="e">
        <f ca="1">+IF(IFTA_Quarterly!$I39&gt;0,ROUND(IFTA_Quarterly!$I39*Int_Exchange_2!BG$5/100*BG$3,2),0)</f>
        <v>#VALUE!</v>
      </c>
      <c r="BH22" s="2" t="e">
        <f ca="1">+IF(IFTA_Quarterly!$I39&gt;0,ROUND(IFTA_Quarterly!$I39*Int_Exchange_2!BH$5/100*BH$3,2),0)</f>
        <v>#VALUE!</v>
      </c>
      <c r="BI22" s="2" t="e">
        <f ca="1">+IF(IFTA_Quarterly!$I39&gt;0,ROUND(IFTA_Quarterly!$I39*Int_Exchange_2!BI$5/100*BI$3,2),0)</f>
        <v>#VALUE!</v>
      </c>
      <c r="BJ22" s="2" t="e">
        <f ca="1">+IF(IFTA_Quarterly!$I39&gt;0,ROUND(IFTA_Quarterly!$I39*Int_Exchange_2!BJ$5/100*BJ$3,2),0)</f>
        <v>#VALUE!</v>
      </c>
      <c r="BK22" s="2" t="e">
        <f ca="1">+IF(IFTA_Quarterly!$I39&gt;0,ROUND(IFTA_Quarterly!$I39*Int_Exchange_2!BK$5/100*BK$3,2),0)</f>
        <v>#VALUE!</v>
      </c>
      <c r="BL22" s="2" t="e">
        <f ca="1">+IF(IFTA_Quarterly!$I39&gt;0,ROUND(IFTA_Quarterly!$I39*Int_Exchange_2!BL$5/100*BL$3,2),0)</f>
        <v>#VALUE!</v>
      </c>
      <c r="BM22" s="2" t="e">
        <f ca="1">+IF(IFTA_Quarterly!$I39&gt;0,ROUND(IFTA_Quarterly!$I39*Int_Exchange_2!BM$5/100*BM$3,2),0)</f>
        <v>#VALUE!</v>
      </c>
      <c r="BN22" s="2" t="e">
        <f ca="1">+IF(IFTA_Quarterly!$I39&gt;0,ROUND(IFTA_Quarterly!$I39*Int_Exchange_2!BN$5/100*BN$3,2),0)</f>
        <v>#VALUE!</v>
      </c>
      <c r="BO22" s="2" t="e">
        <f ca="1">+IF(IFTA_Quarterly!$I39&gt;0,ROUND(IFTA_Quarterly!$I39*Int_Exchange_2!BO$5/100*BO$3,2),0)</f>
        <v>#VALUE!</v>
      </c>
      <c r="BP22" s="2" t="e">
        <f ca="1">+IF(IFTA_Quarterly!$I39&gt;0,ROUND(IFTA_Quarterly!$I39*Int_Exchange_2!BP$5/100*BP$3,2),0)</f>
        <v>#VALUE!</v>
      </c>
      <c r="BQ22" s="2" t="e">
        <f ca="1">+IF(IFTA_Quarterly!$I39&gt;0,ROUND(IFTA_Quarterly!$I39*Int_Exchange_2!BQ$5/100*BQ$3,2),0)</f>
        <v>#VALUE!</v>
      </c>
      <c r="BR22" s="2" t="e">
        <f ca="1">+IF(IFTA_Quarterly!$I39&gt;0,ROUND(IFTA_Quarterly!$I39*Int_Exchange_2!BR$5/100*BR$3,2),0)</f>
        <v>#VALUE!</v>
      </c>
      <c r="BS22" s="2" t="e">
        <f ca="1">+IF(IFTA_Quarterly!$I39&gt;0,ROUND(IFTA_Quarterly!$I39*Int_Exchange_2!BS$5/100*BS$3,2),0)</f>
        <v>#VALUE!</v>
      </c>
      <c r="BT22" s="2" t="e">
        <f ca="1">+IF(IFTA_Quarterly!$I39&gt;0,ROUND(IFTA_Quarterly!$I39*Int_Exchange_2!BT$5/100*BT$3,2),0)</f>
        <v>#VALUE!</v>
      </c>
      <c r="BU22" s="2" t="e">
        <f ca="1">+IF(IFTA_Quarterly!$I39&gt;0,ROUND(IFTA_Quarterly!$I39*Int_Exchange_2!BU$5/100*BU$3,2),0)</f>
        <v>#VALUE!</v>
      </c>
      <c r="BV22" s="2" t="e">
        <f ca="1">+IF(IFTA_Quarterly!$I39&gt;0,ROUND(IFTA_Quarterly!$I39*Int_Exchange_2!BV$5/100*BV$3,2),0)</f>
        <v>#VALUE!</v>
      </c>
      <c r="BW22" s="2" t="e">
        <f ca="1">+IF(IFTA_Quarterly!$I39&gt;0,ROUND(IFTA_Quarterly!$I39*Int_Exchange_2!BW$5/100*BW$3,2),0)</f>
        <v>#VALUE!</v>
      </c>
      <c r="BX22" s="2" t="e">
        <f ca="1">+IF(IFTA_Quarterly!$I39&gt;0,ROUND(IFTA_Quarterly!$I39*Int_Exchange_2!BX$5/100*BX$3,2),0)</f>
        <v>#VALUE!</v>
      </c>
      <c r="BY22" s="2" t="e">
        <f ca="1">+IF(IFTA_Quarterly!$I39&gt;0,ROUND(IFTA_Quarterly!$I39*Int_Exchange_2!BY$5/100*BY$3,2),0)</f>
        <v>#VALUE!</v>
      </c>
      <c r="BZ22" s="2" t="e">
        <f ca="1">+IF(IFTA_Quarterly!$I39&gt;0,ROUND(IFTA_Quarterly!$I39*Int_Exchange_2!BZ$5/100*BZ$3,2),0)</f>
        <v>#VALUE!</v>
      </c>
      <c r="CA22" s="2" t="e">
        <f ca="1">+IF(IFTA_Quarterly!$I39&gt;0,ROUND(IFTA_Quarterly!$I39*Int_Exchange_2!CA$5/100*CA$3,2),0)</f>
        <v>#VALUE!</v>
      </c>
      <c r="CB22" s="2" t="e">
        <f ca="1">+IF(IFTA_Quarterly!$I39&gt;0,ROUND(IFTA_Quarterly!$I39*Int_Exchange_2!CB$5/100*CB$3,2),0)</f>
        <v>#VALUE!</v>
      </c>
      <c r="CC22" s="2" t="e">
        <f ca="1">+IF(IFTA_Quarterly!$I39&gt;0,ROUND(IFTA_Quarterly!$I39*Int_Exchange_2!CC$5/100*CC$3,2),0)</f>
        <v>#VALUE!</v>
      </c>
      <c r="CD22" s="2" t="e">
        <f ca="1">+IF(IFTA_Quarterly!$I39&gt;0,ROUND(IFTA_Quarterly!$I39*Int_Exchange_2!CD$5/100*CD$3,2),0)</f>
        <v>#VALUE!</v>
      </c>
      <c r="CE22" s="2" t="e">
        <f ca="1">+IF(IFTA_Quarterly!$I39&gt;0,ROUND(IFTA_Quarterly!$I39*Int_Exchange_2!CE$5/100*CE$3,2),0)</f>
        <v>#VALUE!</v>
      </c>
      <c r="CF22" s="2" t="e">
        <f ca="1">+IF(IFTA_Quarterly!$I39&gt;0,ROUND(IFTA_Quarterly!$I39*Int_Exchange_2!CF$5/100*CF$3,2),0)</f>
        <v>#VALUE!</v>
      </c>
      <c r="CG22" s="2" t="e">
        <f ca="1">+IF(IFTA_Quarterly!$I39&gt;0,ROUND(IFTA_Quarterly!$I39*Int_Exchange_2!CG$5/100*CG$3,2),0)</f>
        <v>#VALUE!</v>
      </c>
      <c r="CH22" s="2" t="e">
        <f ca="1">+IF(IFTA_Quarterly!$I39&gt;0,ROUND(IFTA_Quarterly!$I39*Int_Exchange_2!CH$5/100*CH$3,2),0)</f>
        <v>#VALUE!</v>
      </c>
      <c r="CI22" s="2" t="e">
        <f ca="1">+IF(IFTA_Quarterly!$I39&gt;0,ROUND(IFTA_Quarterly!$I39*Int_Exchange_2!CI$5/100*CI$3,2),0)</f>
        <v>#VALUE!</v>
      </c>
      <c r="CJ22" s="2" t="e">
        <f ca="1">+IF(IFTA_Quarterly!$I39&gt;0,ROUND(IFTA_Quarterly!$I39*Int_Exchange_2!CJ$5/100*CJ$3,2),0)</f>
        <v>#VALUE!</v>
      </c>
      <c r="CK22" s="2" t="e">
        <f ca="1">+IF(IFTA_Quarterly!$I39&gt;0,ROUND(IFTA_Quarterly!$I39*Int_Exchange_2!CK$5/100*CK$3,2),0)</f>
        <v>#VALUE!</v>
      </c>
      <c r="CL22" s="2" t="e">
        <f ca="1">+IF(IFTA_Quarterly!$I39&gt;0,ROUND(IFTA_Quarterly!$I39*Int_Exchange_2!CL$5/100*CL$3,2),0)</f>
        <v>#VALUE!</v>
      </c>
      <c r="CM22" s="2" t="e">
        <f ca="1">+IF(IFTA_Quarterly!$I39&gt;0,ROUND(IFTA_Quarterly!$I39*Int_Exchange_2!CM$5/100*CM$3,2),0)</f>
        <v>#VALUE!</v>
      </c>
      <c r="CN22" s="2" t="e">
        <f ca="1">+IF(IFTA_Quarterly!$I39&gt;0,ROUND(IFTA_Quarterly!$I39*Int_Exchange_2!CN$5/100*CN$3,2),0)</f>
        <v>#VALUE!</v>
      </c>
      <c r="CO22" s="2" t="e">
        <f ca="1">+IF(IFTA_Quarterly!$I39&gt;0,ROUND(IFTA_Quarterly!$I39*Int_Exchange_2!CO$5/100*CO$3,2),0)</f>
        <v>#VALUE!</v>
      </c>
      <c r="CP22" s="2" t="e">
        <f ca="1">+IF(IFTA_Quarterly!$I39&gt;0,ROUND(IFTA_Quarterly!$I39*Int_Exchange_2!CP$5/100*CP$3,2),0)</f>
        <v>#VALUE!</v>
      </c>
      <c r="CQ22" s="2" t="e">
        <f ca="1">+IF(IFTA_Quarterly!$I39&gt;0,ROUND(IFTA_Quarterly!$I39*Int_Exchange_2!CQ$5/100*CQ$3,2),0)</f>
        <v>#VALUE!</v>
      </c>
      <c r="CR22" s="2" t="e">
        <f ca="1">+IF(IFTA_Quarterly!$I39&gt;0,ROUND(IFTA_Quarterly!$I39*Int_Exchange_2!CR$5/100*CR$3,2),0)</f>
        <v>#VALUE!</v>
      </c>
      <c r="CS22" s="2" t="e">
        <f ca="1">+IF(IFTA_Quarterly!$I39&gt;0,ROUND(IFTA_Quarterly!$I39*Int_Exchange_2!CS$5/100*CS$3,2),0)</f>
        <v>#VALUE!</v>
      </c>
      <c r="CT22" s="2" t="e">
        <f ca="1">+IF(IFTA_Quarterly!$I39&gt;0,ROUND(IFTA_Quarterly!$I39*Int_Exchange_2!CT$5/100*CT$3,2),0)</f>
        <v>#VALUE!</v>
      </c>
      <c r="CU22" s="2" t="e">
        <f ca="1">+IF(IFTA_Quarterly!$I39&gt;0,ROUND(IFTA_Quarterly!$I39*Int_Exchange_2!CU$5/100*CU$3,2),0)</f>
        <v>#VALUE!</v>
      </c>
      <c r="CV22" s="2" t="e">
        <f ca="1">+IF(IFTA_Quarterly!$I39&gt;0,ROUND(IFTA_Quarterly!$I39*Int_Exchange_2!CV$5/100*CV$3,2),0)</f>
        <v>#VALUE!</v>
      </c>
      <c r="CW22" s="2" t="e">
        <f ca="1">+IF(IFTA_Quarterly!$I39&gt;0,ROUND(IFTA_Quarterly!$I39*Int_Exchange_2!CW$5/100*CW$3,2),0)</f>
        <v>#VALUE!</v>
      </c>
      <c r="CX22" s="2" t="e">
        <f ca="1">+IF(IFTA_Quarterly!$I39&gt;0,ROUND(IFTA_Quarterly!$I39*Int_Exchange_2!CX$5/100*CX$3,2),0)</f>
        <v>#VALUE!</v>
      </c>
      <c r="CY22" s="2" t="e">
        <f ca="1">+IF(IFTA_Quarterly!$I39&gt;0,ROUND(IFTA_Quarterly!$I39*Int_Exchange_2!CY$5/100*CY$3,2),0)</f>
        <v>#VALUE!</v>
      </c>
      <c r="CZ22" s="2" t="e">
        <f ca="1">+IF(IFTA_Quarterly!$I39&gt;0,ROUND(IFTA_Quarterly!$I39*Int_Exchange_2!CZ$5/100*CZ$3,2),0)</f>
        <v>#VALUE!</v>
      </c>
      <c r="DA22" s="2" t="e">
        <f ca="1">+IF(IFTA_Quarterly!$I39&gt;0,ROUND(IFTA_Quarterly!$I39*Int_Exchange_2!DA$5/100*DA$3,2),0)</f>
        <v>#VALUE!</v>
      </c>
      <c r="DB22" s="2" t="e">
        <f ca="1">+IF(IFTA_Quarterly!$I39&gt;0,ROUND(IFTA_Quarterly!$I39*Int_Exchange_2!DB$5/100*DB$3,2),0)</f>
        <v>#VALUE!</v>
      </c>
      <c r="DC22" s="2" t="e">
        <f ca="1">+IF(IFTA_Quarterly!$I39&gt;0,ROUND(IFTA_Quarterly!$I39*Int_Exchange_2!DC$5/100*DC$3,2),0)</f>
        <v>#VALUE!</v>
      </c>
      <c r="DD22" s="2" t="e">
        <f ca="1">+IF(IFTA_Quarterly!$I39&gt;0,ROUND(IFTA_Quarterly!$I39*Int_Exchange_2!DD$5/100*DD$3,2),0)</f>
        <v>#VALUE!</v>
      </c>
      <c r="DE22" s="2" t="e">
        <f ca="1">+IF(IFTA_Quarterly!$I39&gt;0,ROUND(IFTA_Quarterly!$I39*Int_Exchange_2!DE$5/100*DE$3,2),0)</f>
        <v>#VALUE!</v>
      </c>
      <c r="DF22" s="2" t="e">
        <f ca="1">+IF(IFTA_Quarterly!$I39&gt;0,ROUND(IFTA_Quarterly!$I39*Int_Exchange_2!DF$5/100*DF$3,2),0)</f>
        <v>#VALUE!</v>
      </c>
      <c r="DG22" s="2" t="e">
        <f ca="1">+IF(IFTA_Quarterly!$I39&gt;0,ROUND(IFTA_Quarterly!$I39*Int_Exchange_2!DG$5/100*DG$3,2),0)</f>
        <v>#VALUE!</v>
      </c>
      <c r="DH22" s="2" t="e">
        <f ca="1">+IF(IFTA_Quarterly!$I39&gt;0,ROUND(IFTA_Quarterly!$I39*Int_Exchange_2!DH$5/100*DH$3,2),0)</f>
        <v>#VALUE!</v>
      </c>
      <c r="DI22" s="2" t="e">
        <f ca="1">+IF(IFTA_Quarterly!$I39&gt;0,ROUND(IFTA_Quarterly!$I39*Int_Exchange_2!DI$5/100*DI$3,2),0)</f>
        <v>#VALUE!</v>
      </c>
      <c r="DJ22" s="2" t="e">
        <f ca="1">+IF(IFTA_Quarterly!$I39&gt;0,ROUND(IFTA_Quarterly!$I39*Int_Exchange_2!DJ$5/100*DJ$3,2),0)</f>
        <v>#VALUE!</v>
      </c>
      <c r="DK22" s="2" t="e">
        <f ca="1">+IF(IFTA_Quarterly!$I39&gt;0,ROUND(IFTA_Quarterly!$I39*Int_Exchange_2!DK$5/100*DK$3,2),0)</f>
        <v>#VALUE!</v>
      </c>
      <c r="DL22" s="2" t="e">
        <f ca="1">+IF(IFTA_Quarterly!$I39&gt;0,ROUND(IFTA_Quarterly!$I39*Int_Exchange_2!DL$5/100*DL$3,2),0)</f>
        <v>#VALUE!</v>
      </c>
      <c r="DM22" s="2" t="e">
        <f ca="1">+IF(IFTA_Quarterly!$I39&gt;0,ROUND(IFTA_Quarterly!$I39*Int_Exchange_2!DM$5/100*DM$3,2),0)</f>
        <v>#VALUE!</v>
      </c>
      <c r="DN22" s="2" t="e">
        <f ca="1">+IF(IFTA_Quarterly!$I39&gt;0,ROUND(IFTA_Quarterly!$I39*Int_Exchange_2!DN$5/100*DN$3,2),0)</f>
        <v>#VALUE!</v>
      </c>
      <c r="DO22" s="2" t="e">
        <f ca="1">+IF(IFTA_Quarterly!$I39&gt;0,ROUND(IFTA_Quarterly!$I39*Int_Exchange_2!DO$5/100*DO$3,2),0)</f>
        <v>#VALUE!</v>
      </c>
      <c r="DP22" s="2" t="e">
        <f ca="1">+IF(IFTA_Quarterly!$I39&gt;0,ROUND(IFTA_Quarterly!$I39*Int_Exchange_2!DP$5/100*DP$3,2),0)</f>
        <v>#VALUE!</v>
      </c>
      <c r="DQ22" s="2" t="e">
        <f ca="1">+IF(IFTA_Quarterly!$I39&gt;0,ROUND(IFTA_Quarterly!$I39*Int_Exchange_2!DQ$5/100*DQ$3,2),0)</f>
        <v>#VALUE!</v>
      </c>
      <c r="DR22" s="2" t="e">
        <f ca="1">+IF(IFTA_Quarterly!$I39&gt;0,ROUND(IFTA_Quarterly!$I39*Int_Exchange_2!DR$5/100*DR$3,2),0)</f>
        <v>#VALUE!</v>
      </c>
      <c r="DS22" s="2" t="e">
        <f ca="1">+IF(IFTA_Quarterly!$I39&gt;0,ROUND(IFTA_Quarterly!$I39*Int_Exchange_2!DS$5/100*DS$3,2),0)</f>
        <v>#VALUE!</v>
      </c>
      <c r="DT22" s="2" t="e">
        <f ca="1">+IF(IFTA_Quarterly!$I39&gt;0,ROUND(IFTA_Quarterly!$I39*Int_Exchange_2!DT$5/100*DT$3,2),0)</f>
        <v>#VALUE!</v>
      </c>
      <c r="DU22" s="2" t="e">
        <f ca="1">+IF(IFTA_Quarterly!$I39&gt;0,ROUND(IFTA_Quarterly!$I39*Int_Exchange_2!DU$5/100*DU$3,2),0)</f>
        <v>#VALUE!</v>
      </c>
      <c r="DV22" s="2" t="e">
        <f ca="1">+IF(IFTA_Quarterly!$I39&gt;0,ROUND(IFTA_Quarterly!$I39*Int_Exchange_2!DV$5/100*DV$3,2),0)</f>
        <v>#VALUE!</v>
      </c>
      <c r="DW22" s="2" t="e">
        <f ca="1">+IF(IFTA_Quarterly!$I39&gt;0,ROUND(IFTA_Quarterly!$I39*Int_Exchange_2!DW$5/100*DW$3,2),0)</f>
        <v>#VALUE!</v>
      </c>
      <c r="DX22" s="2" t="e">
        <f ca="1">+IF(IFTA_Quarterly!$I39&gt;0,ROUND(IFTA_Quarterly!$I39*Int_Exchange_2!DX$5/100*DX$3,2),0)</f>
        <v>#VALUE!</v>
      </c>
      <c r="DY22" s="2" t="e">
        <f ca="1">+IF(IFTA_Quarterly!$I39&gt;0,ROUND(IFTA_Quarterly!$I39*Int_Exchange_2!DY$5/100*DY$3,2),0)</f>
        <v>#VALUE!</v>
      </c>
      <c r="DZ22" s="2" t="e">
        <f ca="1">+IF(IFTA_Quarterly!$I39&gt;0,ROUND(IFTA_Quarterly!$I39*Int_Exchange_2!DZ$5/100*DZ$3,2),0)</f>
        <v>#VALUE!</v>
      </c>
      <c r="EA22" s="2" t="e">
        <f ca="1">+IF(IFTA_Quarterly!$I39&gt;0,ROUND(IFTA_Quarterly!$I39*Int_Exchange_2!EA$5/100*EA$3,2),0)</f>
        <v>#VALUE!</v>
      </c>
      <c r="EB22" s="2" t="e">
        <f ca="1">+IF(IFTA_Quarterly!$I39&gt;0,ROUND(IFTA_Quarterly!$I39*Int_Exchange_2!EB$5/100*EB$3,2),0)</f>
        <v>#VALUE!</v>
      </c>
      <c r="EC22" s="2" t="e">
        <f ca="1">+IF(IFTA_Quarterly!$I39&gt;0,ROUND(IFTA_Quarterly!$I39*Int_Exchange_2!EC$5/100*EC$3,2),0)</f>
        <v>#VALUE!</v>
      </c>
      <c r="ED22" s="2" t="e">
        <f ca="1">+IF(IFTA_Quarterly!$I39&gt;0,ROUND(IFTA_Quarterly!$I39*Int_Exchange_2!ED$5/100*ED$3,2),0)</f>
        <v>#VALUE!</v>
      </c>
      <c r="EE22" s="2" t="e">
        <f ca="1">+IF(IFTA_Quarterly!$I39&gt;0,ROUND(IFTA_Quarterly!$I39*Int_Exchange_2!EE$5/100*EE$3,2),0)</f>
        <v>#VALUE!</v>
      </c>
    </row>
    <row r="23" spans="1:135" x14ac:dyDescent="0.25">
      <c r="A23" s="2" t="s">
        <v>33</v>
      </c>
      <c r="B23" s="2" t="str">
        <f t="shared" ca="1" si="97"/>
        <v/>
      </c>
      <c r="C23" s="2" t="e">
        <f ca="1">+IF(IFTA_Quarterly!$I40&gt;0,ROUND(IFTA_Quarterly!$I40*Int_Exchange_2!C$5/100*C$3,2),0)</f>
        <v>#VALUE!</v>
      </c>
      <c r="D23" s="2" t="e">
        <f ca="1">+IF(IFTA_Quarterly!$I40&gt;0,ROUND(IFTA_Quarterly!$I40*Int_Exchange_2!D$5/100*D$3,2),0)</f>
        <v>#VALUE!</v>
      </c>
      <c r="E23" s="2" t="e">
        <f ca="1">+IF(IFTA_Quarterly!$I40&gt;0,ROUND(IFTA_Quarterly!$I40*Int_Exchange_2!E$5/100*E$3,2),0)</f>
        <v>#VALUE!</v>
      </c>
      <c r="F23" s="2" t="e">
        <f ca="1">+IF(IFTA_Quarterly!$I40&gt;0,ROUND(IFTA_Quarterly!$I40*Int_Exchange_2!F$5/100*F$3,2),0)</f>
        <v>#VALUE!</v>
      </c>
      <c r="G23" s="2" t="e">
        <f ca="1">+IF(IFTA_Quarterly!$I40&gt;0,ROUND(IFTA_Quarterly!$I40*Int_Exchange_2!G$5/100*G$3,2),0)</f>
        <v>#VALUE!</v>
      </c>
      <c r="H23" s="2" t="e">
        <f ca="1">+IF(IFTA_Quarterly!$I40&gt;0,ROUND(IFTA_Quarterly!$I40*Int_Exchange_2!H$5/100*H$3,2),0)</f>
        <v>#VALUE!</v>
      </c>
      <c r="I23" s="2" t="e">
        <f ca="1">+IF(IFTA_Quarterly!$I40&gt;0,ROUND(IFTA_Quarterly!$I40*Int_Exchange_2!I$5/100*I$3,2),0)</f>
        <v>#VALUE!</v>
      </c>
      <c r="J23" s="2" t="e">
        <f ca="1">+IF(IFTA_Quarterly!$I40&gt;0,ROUND(IFTA_Quarterly!$I40*Int_Exchange_2!J$5/100*J$3,2),0)</f>
        <v>#VALUE!</v>
      </c>
      <c r="K23" s="2" t="e">
        <f ca="1">+IF(IFTA_Quarterly!$I40&gt;0,ROUND(IFTA_Quarterly!$I40*Int_Exchange_2!K$5/100*K$3,2),0)</f>
        <v>#VALUE!</v>
      </c>
      <c r="L23" s="2" t="e">
        <f ca="1">+IF(IFTA_Quarterly!$I40&gt;0,ROUND(IFTA_Quarterly!$I40*Int_Exchange_2!L$5/100*L$3,2),0)</f>
        <v>#VALUE!</v>
      </c>
      <c r="M23" s="2" t="e">
        <f ca="1">+IF(IFTA_Quarterly!$I40&gt;0,ROUND(IFTA_Quarterly!$I40*Int_Exchange_2!M$5/100*M$3,2),0)</f>
        <v>#VALUE!</v>
      </c>
      <c r="N23" s="2" t="e">
        <f ca="1">+IF(IFTA_Quarterly!$I40&gt;0,ROUND(IFTA_Quarterly!$I40*Int_Exchange_2!N$5/100*N$3,2),0)</f>
        <v>#VALUE!</v>
      </c>
      <c r="O23" s="2" t="e">
        <f ca="1">+IF(IFTA_Quarterly!$I40&gt;0,ROUND(IFTA_Quarterly!$I40*Int_Exchange_2!O$5/100*O$3,2),0)</f>
        <v>#VALUE!</v>
      </c>
      <c r="P23" s="2" t="e">
        <f ca="1">+IF(IFTA_Quarterly!$I40&gt;0,ROUND(IFTA_Quarterly!$I40*Int_Exchange_2!P$5/100*P$3,2),0)</f>
        <v>#VALUE!</v>
      </c>
      <c r="Q23" s="2" t="e">
        <f ca="1">+IF(IFTA_Quarterly!$I40&gt;0,ROUND(IFTA_Quarterly!$I40*Int_Exchange_2!Q$5/100*Q$3,2),0)</f>
        <v>#VALUE!</v>
      </c>
      <c r="R23" s="2" t="e">
        <f ca="1">+IF(IFTA_Quarterly!$I40&gt;0,ROUND(IFTA_Quarterly!$I40*Int_Exchange_2!R$5/100*R$3,2),0)</f>
        <v>#VALUE!</v>
      </c>
      <c r="S23" s="2" t="e">
        <f ca="1">+IF(IFTA_Quarterly!$I40&gt;0,ROUND(IFTA_Quarterly!$I40*Int_Exchange_2!S$5/100*S$3,2),0)</f>
        <v>#VALUE!</v>
      </c>
      <c r="T23" s="2" t="e">
        <f ca="1">+IF(IFTA_Quarterly!$I40&gt;0,ROUND(IFTA_Quarterly!$I40*Int_Exchange_2!T$5/100*T$3,2),0)</f>
        <v>#VALUE!</v>
      </c>
      <c r="U23" s="2" t="e">
        <f ca="1">+IF(IFTA_Quarterly!$I40&gt;0,ROUND(IFTA_Quarterly!$I40*Int_Exchange_2!U$5/100*U$3,2),0)</f>
        <v>#VALUE!</v>
      </c>
      <c r="V23" s="2" t="e">
        <f ca="1">+IF(IFTA_Quarterly!$I40&gt;0,ROUND(IFTA_Quarterly!$I40*Int_Exchange_2!V$5/100*V$3,2),0)</f>
        <v>#VALUE!</v>
      </c>
      <c r="W23" s="2" t="e">
        <f ca="1">+IF(IFTA_Quarterly!$I40&gt;0,ROUND(IFTA_Quarterly!$I40*Int_Exchange_2!W$5/100*W$3,2),0)</f>
        <v>#VALUE!</v>
      </c>
      <c r="X23" s="2" t="e">
        <f ca="1">+IF(IFTA_Quarterly!$I40&gt;0,ROUND(IFTA_Quarterly!$I40*Int_Exchange_2!X$5/100*X$3,2),0)</f>
        <v>#VALUE!</v>
      </c>
      <c r="Y23" s="2" t="e">
        <f ca="1">+IF(IFTA_Quarterly!$I40&gt;0,ROUND(IFTA_Quarterly!$I40*Int_Exchange_2!Y$5/100*Y$3,2),0)</f>
        <v>#VALUE!</v>
      </c>
      <c r="Z23" s="2" t="e">
        <f ca="1">+IF(IFTA_Quarterly!$I40&gt;0,ROUND(IFTA_Quarterly!$I40*Int_Exchange_2!Z$5/100*Z$3,2),0)</f>
        <v>#VALUE!</v>
      </c>
      <c r="AA23" s="2" t="e">
        <f ca="1">+IF(IFTA_Quarterly!$I40&gt;0,ROUND(IFTA_Quarterly!$I40*Int_Exchange_2!AA$5/100*AA$3,2),0)</f>
        <v>#VALUE!</v>
      </c>
      <c r="AB23" s="2" t="e">
        <f ca="1">+IF(IFTA_Quarterly!$I40&gt;0,ROUND(IFTA_Quarterly!$I40*Int_Exchange_2!AB$5/100*AB$3,2),0)</f>
        <v>#VALUE!</v>
      </c>
      <c r="AC23" s="2" t="e">
        <f ca="1">+IF(IFTA_Quarterly!$I40&gt;0,ROUND(IFTA_Quarterly!$I40*Int_Exchange_2!AC$5/100*AC$3,2),0)</f>
        <v>#VALUE!</v>
      </c>
      <c r="AD23" s="2" t="e">
        <f ca="1">+IF(IFTA_Quarterly!$I40&gt;0,ROUND(IFTA_Quarterly!$I40*Int_Exchange_2!AD$5/100*AD$3,2),0)</f>
        <v>#VALUE!</v>
      </c>
      <c r="AE23" s="2" t="e">
        <f ca="1">+IF(IFTA_Quarterly!$I40&gt;0,ROUND(IFTA_Quarterly!$I40*Int_Exchange_2!AE$5/100*AE$3,2),0)</f>
        <v>#VALUE!</v>
      </c>
      <c r="AF23" s="2" t="e">
        <f ca="1">+IF(IFTA_Quarterly!$I40&gt;0,ROUND(IFTA_Quarterly!$I40*Int_Exchange_2!AF$5/100*AF$3,2),0)</f>
        <v>#VALUE!</v>
      </c>
      <c r="AG23" s="2" t="e">
        <f ca="1">+IF(IFTA_Quarterly!$I40&gt;0,ROUND(IFTA_Quarterly!$I40*Int_Exchange_2!AG$5/100*AG$3,2),0)</f>
        <v>#VALUE!</v>
      </c>
      <c r="AH23" s="2" t="e">
        <f ca="1">+IF(IFTA_Quarterly!$I40&gt;0,ROUND(IFTA_Quarterly!$I40*Int_Exchange_2!AH$5/100*AH$3,2),0)</f>
        <v>#VALUE!</v>
      </c>
      <c r="AI23" s="2" t="e">
        <f ca="1">+IF(IFTA_Quarterly!$I40&gt;0,ROUND(IFTA_Quarterly!$I40*Int_Exchange_2!AI$5/100*AI$3,2),0)</f>
        <v>#VALUE!</v>
      </c>
      <c r="AJ23" s="2" t="e">
        <f ca="1">+IF(IFTA_Quarterly!$I40&gt;0,ROUND(IFTA_Quarterly!$I40*Int_Exchange_2!AJ$5/100*AJ$3,2),0)</f>
        <v>#VALUE!</v>
      </c>
      <c r="AK23" s="2" t="e">
        <f ca="1">+IF(IFTA_Quarterly!$I40&gt;0,ROUND(IFTA_Quarterly!$I40*Int_Exchange_2!AK$5/100*AK$3,2),0)</f>
        <v>#VALUE!</v>
      </c>
      <c r="AL23" s="2" t="e">
        <f ca="1">+IF(IFTA_Quarterly!$I40&gt;0,ROUND(IFTA_Quarterly!$I40*Int_Exchange_2!AL$5/100*AL$3,2),0)</f>
        <v>#VALUE!</v>
      </c>
      <c r="AM23" s="2" t="e">
        <f ca="1">+IF(IFTA_Quarterly!$I40&gt;0,ROUND(IFTA_Quarterly!$I40*Int_Exchange_2!AM$5/100*AM$3,2),0)</f>
        <v>#VALUE!</v>
      </c>
      <c r="AN23" s="2" t="e">
        <f ca="1">+IF(IFTA_Quarterly!$I40&gt;0,ROUND(IFTA_Quarterly!$I40*Int_Exchange_2!AN$5/100*AN$3,2),0)</f>
        <v>#VALUE!</v>
      </c>
      <c r="AO23" s="2" t="e">
        <f ca="1">+IF(IFTA_Quarterly!$I40&gt;0,ROUND(IFTA_Quarterly!$I40*Int_Exchange_2!AO$5/100*AO$3,2),0)</f>
        <v>#VALUE!</v>
      </c>
      <c r="AP23" s="2" t="e">
        <f ca="1">+IF(IFTA_Quarterly!$I40&gt;0,ROUND(IFTA_Quarterly!$I40*Int_Exchange_2!AP$5/100*AP$3,2),0)</f>
        <v>#VALUE!</v>
      </c>
      <c r="AQ23" s="2" t="e">
        <f ca="1">+IF(IFTA_Quarterly!$I40&gt;0,ROUND(IFTA_Quarterly!$I40*Int_Exchange_2!AQ$5/100*AQ$3,2),0)</f>
        <v>#VALUE!</v>
      </c>
      <c r="AR23" s="2" t="e">
        <f ca="1">+IF(IFTA_Quarterly!$I40&gt;0,ROUND(IFTA_Quarterly!$I40*Int_Exchange_2!AR$5/100*AR$3,2),0)</f>
        <v>#VALUE!</v>
      </c>
      <c r="AS23" s="2" t="e">
        <f ca="1">+IF(IFTA_Quarterly!$I40&gt;0,ROUND(IFTA_Quarterly!$I40*Int_Exchange_2!AS$5/100*AS$3,2),0)</f>
        <v>#VALUE!</v>
      </c>
      <c r="AT23" s="2" t="e">
        <f ca="1">+IF(IFTA_Quarterly!$I40&gt;0,ROUND(IFTA_Quarterly!$I40*Int_Exchange_2!AT$5/100*AT$3,2),0)</f>
        <v>#VALUE!</v>
      </c>
      <c r="AU23" s="2" t="e">
        <f ca="1">+IF(IFTA_Quarterly!$I40&gt;0,ROUND(IFTA_Quarterly!$I40*Int_Exchange_2!AU$5/100*AU$3,2),0)</f>
        <v>#VALUE!</v>
      </c>
      <c r="AV23" s="2" t="e">
        <f ca="1">+IF(IFTA_Quarterly!$I40&gt;0,ROUND(IFTA_Quarterly!$I40*Int_Exchange_2!AV$5/100*AV$3,2),0)</f>
        <v>#VALUE!</v>
      </c>
      <c r="AW23" s="2" t="e">
        <f ca="1">+IF(IFTA_Quarterly!$I40&gt;0,ROUND(IFTA_Quarterly!$I40*Int_Exchange_2!AW$5/100*AW$3,2),0)</f>
        <v>#VALUE!</v>
      </c>
      <c r="AX23" s="2" t="e">
        <f ca="1">+IF(IFTA_Quarterly!$I40&gt;0,ROUND(IFTA_Quarterly!$I40*Int_Exchange_2!AX$5/100*AX$3,2),0)</f>
        <v>#VALUE!</v>
      </c>
      <c r="AY23" s="2" t="e">
        <f ca="1">+IF(IFTA_Quarterly!$I40&gt;0,ROUND(IFTA_Quarterly!$I40*Int_Exchange_2!AY$5/100*AY$3,2),0)</f>
        <v>#VALUE!</v>
      </c>
      <c r="AZ23" s="2" t="e">
        <f ca="1">+IF(IFTA_Quarterly!$I40&gt;0,ROUND(IFTA_Quarterly!$I40*Int_Exchange_2!AZ$5/100*AZ$3,2),0)</f>
        <v>#VALUE!</v>
      </c>
      <c r="BA23" s="2" t="e">
        <f ca="1">+IF(IFTA_Quarterly!$I40&gt;0,ROUND(IFTA_Quarterly!$I40*Int_Exchange_2!BA$5/100*BA$3,2),0)</f>
        <v>#VALUE!</v>
      </c>
      <c r="BB23" s="2" t="e">
        <f ca="1">+IF(IFTA_Quarterly!$I40&gt;0,ROUND(IFTA_Quarterly!$I40*Int_Exchange_2!BB$5/100*BB$3,2),0)</f>
        <v>#VALUE!</v>
      </c>
      <c r="BC23" s="2" t="e">
        <f ca="1">+IF(IFTA_Quarterly!$I40&gt;0,ROUND(IFTA_Quarterly!$I40*Int_Exchange_2!BC$5/100*BC$3,2),0)</f>
        <v>#VALUE!</v>
      </c>
      <c r="BD23" s="2" t="e">
        <f ca="1">+IF(IFTA_Quarterly!$I40&gt;0,ROUND(IFTA_Quarterly!$I40*Int_Exchange_2!BD$5/100*BD$3,2),0)</f>
        <v>#VALUE!</v>
      </c>
      <c r="BE23" s="2" t="e">
        <f ca="1">+IF(IFTA_Quarterly!$I40&gt;0,ROUND(IFTA_Quarterly!$I40*Int_Exchange_2!BE$5/100*BE$3,2),0)</f>
        <v>#VALUE!</v>
      </c>
      <c r="BF23" s="2" t="e">
        <f ca="1">+IF(IFTA_Quarterly!$I40&gt;0,ROUND(IFTA_Quarterly!$I40*Int_Exchange_2!BF$5/100*BF$3,2),0)</f>
        <v>#VALUE!</v>
      </c>
      <c r="BG23" s="2" t="e">
        <f ca="1">+IF(IFTA_Quarterly!$I40&gt;0,ROUND(IFTA_Quarterly!$I40*Int_Exchange_2!BG$5/100*BG$3,2),0)</f>
        <v>#VALUE!</v>
      </c>
      <c r="BH23" s="2" t="e">
        <f ca="1">+IF(IFTA_Quarterly!$I40&gt;0,ROUND(IFTA_Quarterly!$I40*Int_Exchange_2!BH$5/100*BH$3,2),0)</f>
        <v>#VALUE!</v>
      </c>
      <c r="BI23" s="2" t="e">
        <f ca="1">+IF(IFTA_Quarterly!$I40&gt;0,ROUND(IFTA_Quarterly!$I40*Int_Exchange_2!BI$5/100*BI$3,2),0)</f>
        <v>#VALUE!</v>
      </c>
      <c r="BJ23" s="2" t="e">
        <f ca="1">+IF(IFTA_Quarterly!$I40&gt;0,ROUND(IFTA_Quarterly!$I40*Int_Exchange_2!BJ$5/100*BJ$3,2),0)</f>
        <v>#VALUE!</v>
      </c>
      <c r="BK23" s="2" t="e">
        <f ca="1">+IF(IFTA_Quarterly!$I40&gt;0,ROUND(IFTA_Quarterly!$I40*Int_Exchange_2!BK$5/100*BK$3,2),0)</f>
        <v>#VALUE!</v>
      </c>
      <c r="BL23" s="2" t="e">
        <f ca="1">+IF(IFTA_Quarterly!$I40&gt;0,ROUND(IFTA_Quarterly!$I40*Int_Exchange_2!BL$5/100*BL$3,2),0)</f>
        <v>#VALUE!</v>
      </c>
      <c r="BM23" s="2" t="e">
        <f ca="1">+IF(IFTA_Quarterly!$I40&gt;0,ROUND(IFTA_Quarterly!$I40*Int_Exchange_2!BM$5/100*BM$3,2),0)</f>
        <v>#VALUE!</v>
      </c>
      <c r="BN23" s="2" t="e">
        <f ca="1">+IF(IFTA_Quarterly!$I40&gt;0,ROUND(IFTA_Quarterly!$I40*Int_Exchange_2!BN$5/100*BN$3,2),0)</f>
        <v>#VALUE!</v>
      </c>
      <c r="BO23" s="2" t="e">
        <f ca="1">+IF(IFTA_Quarterly!$I40&gt;0,ROUND(IFTA_Quarterly!$I40*Int_Exchange_2!BO$5/100*BO$3,2),0)</f>
        <v>#VALUE!</v>
      </c>
      <c r="BP23" s="2" t="e">
        <f ca="1">+IF(IFTA_Quarterly!$I40&gt;0,ROUND(IFTA_Quarterly!$I40*Int_Exchange_2!BP$5/100*BP$3,2),0)</f>
        <v>#VALUE!</v>
      </c>
      <c r="BQ23" s="2" t="e">
        <f ca="1">+IF(IFTA_Quarterly!$I40&gt;0,ROUND(IFTA_Quarterly!$I40*Int_Exchange_2!BQ$5/100*BQ$3,2),0)</f>
        <v>#VALUE!</v>
      </c>
      <c r="BR23" s="2" t="e">
        <f ca="1">+IF(IFTA_Quarterly!$I40&gt;0,ROUND(IFTA_Quarterly!$I40*Int_Exchange_2!BR$5/100*BR$3,2),0)</f>
        <v>#VALUE!</v>
      </c>
      <c r="BS23" s="2" t="e">
        <f ca="1">+IF(IFTA_Quarterly!$I40&gt;0,ROUND(IFTA_Quarterly!$I40*Int_Exchange_2!BS$5/100*BS$3,2),0)</f>
        <v>#VALUE!</v>
      </c>
      <c r="BT23" s="2" t="e">
        <f ca="1">+IF(IFTA_Quarterly!$I40&gt;0,ROUND(IFTA_Quarterly!$I40*Int_Exchange_2!BT$5/100*BT$3,2),0)</f>
        <v>#VALUE!</v>
      </c>
      <c r="BU23" s="2" t="e">
        <f ca="1">+IF(IFTA_Quarterly!$I40&gt;0,ROUND(IFTA_Quarterly!$I40*Int_Exchange_2!BU$5/100*BU$3,2),0)</f>
        <v>#VALUE!</v>
      </c>
      <c r="BV23" s="2" t="e">
        <f ca="1">+IF(IFTA_Quarterly!$I40&gt;0,ROUND(IFTA_Quarterly!$I40*Int_Exchange_2!BV$5/100*BV$3,2),0)</f>
        <v>#VALUE!</v>
      </c>
      <c r="BW23" s="2" t="e">
        <f ca="1">+IF(IFTA_Quarterly!$I40&gt;0,ROUND(IFTA_Quarterly!$I40*Int_Exchange_2!BW$5/100*BW$3,2),0)</f>
        <v>#VALUE!</v>
      </c>
      <c r="BX23" s="2" t="e">
        <f ca="1">+IF(IFTA_Quarterly!$I40&gt;0,ROUND(IFTA_Quarterly!$I40*Int_Exchange_2!BX$5/100*BX$3,2),0)</f>
        <v>#VALUE!</v>
      </c>
      <c r="BY23" s="2" t="e">
        <f ca="1">+IF(IFTA_Quarterly!$I40&gt;0,ROUND(IFTA_Quarterly!$I40*Int_Exchange_2!BY$5/100*BY$3,2),0)</f>
        <v>#VALUE!</v>
      </c>
      <c r="BZ23" s="2" t="e">
        <f ca="1">+IF(IFTA_Quarterly!$I40&gt;0,ROUND(IFTA_Quarterly!$I40*Int_Exchange_2!BZ$5/100*BZ$3,2),0)</f>
        <v>#VALUE!</v>
      </c>
      <c r="CA23" s="2" t="e">
        <f ca="1">+IF(IFTA_Quarterly!$I40&gt;0,ROUND(IFTA_Quarterly!$I40*Int_Exchange_2!CA$5/100*CA$3,2),0)</f>
        <v>#VALUE!</v>
      </c>
      <c r="CB23" s="2" t="e">
        <f ca="1">+IF(IFTA_Quarterly!$I40&gt;0,ROUND(IFTA_Quarterly!$I40*Int_Exchange_2!CB$5/100*CB$3,2),0)</f>
        <v>#VALUE!</v>
      </c>
      <c r="CC23" s="2" t="e">
        <f ca="1">+IF(IFTA_Quarterly!$I40&gt;0,ROUND(IFTA_Quarterly!$I40*Int_Exchange_2!CC$5/100*CC$3,2),0)</f>
        <v>#VALUE!</v>
      </c>
      <c r="CD23" s="2" t="e">
        <f ca="1">+IF(IFTA_Quarterly!$I40&gt;0,ROUND(IFTA_Quarterly!$I40*Int_Exchange_2!CD$5/100*CD$3,2),0)</f>
        <v>#VALUE!</v>
      </c>
      <c r="CE23" s="2" t="e">
        <f ca="1">+IF(IFTA_Quarterly!$I40&gt;0,ROUND(IFTA_Quarterly!$I40*Int_Exchange_2!CE$5/100*CE$3,2),0)</f>
        <v>#VALUE!</v>
      </c>
      <c r="CF23" s="2" t="e">
        <f ca="1">+IF(IFTA_Quarterly!$I40&gt;0,ROUND(IFTA_Quarterly!$I40*Int_Exchange_2!CF$5/100*CF$3,2),0)</f>
        <v>#VALUE!</v>
      </c>
      <c r="CG23" s="2" t="e">
        <f ca="1">+IF(IFTA_Quarterly!$I40&gt;0,ROUND(IFTA_Quarterly!$I40*Int_Exchange_2!CG$5/100*CG$3,2),0)</f>
        <v>#VALUE!</v>
      </c>
      <c r="CH23" s="2" t="e">
        <f ca="1">+IF(IFTA_Quarterly!$I40&gt;0,ROUND(IFTA_Quarterly!$I40*Int_Exchange_2!CH$5/100*CH$3,2),0)</f>
        <v>#VALUE!</v>
      </c>
      <c r="CI23" s="2" t="e">
        <f ca="1">+IF(IFTA_Quarterly!$I40&gt;0,ROUND(IFTA_Quarterly!$I40*Int_Exchange_2!CI$5/100*CI$3,2),0)</f>
        <v>#VALUE!</v>
      </c>
      <c r="CJ23" s="2" t="e">
        <f ca="1">+IF(IFTA_Quarterly!$I40&gt;0,ROUND(IFTA_Quarterly!$I40*Int_Exchange_2!CJ$5/100*CJ$3,2),0)</f>
        <v>#VALUE!</v>
      </c>
      <c r="CK23" s="2" t="e">
        <f ca="1">+IF(IFTA_Quarterly!$I40&gt;0,ROUND(IFTA_Quarterly!$I40*Int_Exchange_2!CK$5/100*CK$3,2),0)</f>
        <v>#VALUE!</v>
      </c>
      <c r="CL23" s="2" t="e">
        <f ca="1">+IF(IFTA_Quarterly!$I40&gt;0,ROUND(IFTA_Quarterly!$I40*Int_Exchange_2!CL$5/100*CL$3,2),0)</f>
        <v>#VALUE!</v>
      </c>
      <c r="CM23" s="2" t="e">
        <f ca="1">+IF(IFTA_Quarterly!$I40&gt;0,ROUND(IFTA_Quarterly!$I40*Int_Exchange_2!CM$5/100*CM$3,2),0)</f>
        <v>#VALUE!</v>
      </c>
      <c r="CN23" s="2" t="e">
        <f ca="1">+IF(IFTA_Quarterly!$I40&gt;0,ROUND(IFTA_Quarterly!$I40*Int_Exchange_2!CN$5/100*CN$3,2),0)</f>
        <v>#VALUE!</v>
      </c>
      <c r="CO23" s="2" t="e">
        <f ca="1">+IF(IFTA_Quarterly!$I40&gt;0,ROUND(IFTA_Quarterly!$I40*Int_Exchange_2!CO$5/100*CO$3,2),0)</f>
        <v>#VALUE!</v>
      </c>
      <c r="CP23" s="2" t="e">
        <f ca="1">+IF(IFTA_Quarterly!$I40&gt;0,ROUND(IFTA_Quarterly!$I40*Int_Exchange_2!CP$5/100*CP$3,2),0)</f>
        <v>#VALUE!</v>
      </c>
      <c r="CQ23" s="2" t="e">
        <f ca="1">+IF(IFTA_Quarterly!$I40&gt;0,ROUND(IFTA_Quarterly!$I40*Int_Exchange_2!CQ$5/100*CQ$3,2),0)</f>
        <v>#VALUE!</v>
      </c>
      <c r="CR23" s="2" t="e">
        <f ca="1">+IF(IFTA_Quarterly!$I40&gt;0,ROUND(IFTA_Quarterly!$I40*Int_Exchange_2!CR$5/100*CR$3,2),0)</f>
        <v>#VALUE!</v>
      </c>
      <c r="CS23" s="2" t="e">
        <f ca="1">+IF(IFTA_Quarterly!$I40&gt;0,ROUND(IFTA_Quarterly!$I40*Int_Exchange_2!CS$5/100*CS$3,2),0)</f>
        <v>#VALUE!</v>
      </c>
      <c r="CT23" s="2" t="e">
        <f ca="1">+IF(IFTA_Quarterly!$I40&gt;0,ROUND(IFTA_Quarterly!$I40*Int_Exchange_2!CT$5/100*CT$3,2),0)</f>
        <v>#VALUE!</v>
      </c>
      <c r="CU23" s="2" t="e">
        <f ca="1">+IF(IFTA_Quarterly!$I40&gt;0,ROUND(IFTA_Quarterly!$I40*Int_Exchange_2!CU$5/100*CU$3,2),0)</f>
        <v>#VALUE!</v>
      </c>
      <c r="CV23" s="2" t="e">
        <f ca="1">+IF(IFTA_Quarterly!$I40&gt;0,ROUND(IFTA_Quarterly!$I40*Int_Exchange_2!CV$5/100*CV$3,2),0)</f>
        <v>#VALUE!</v>
      </c>
      <c r="CW23" s="2" t="e">
        <f ca="1">+IF(IFTA_Quarterly!$I40&gt;0,ROUND(IFTA_Quarterly!$I40*Int_Exchange_2!CW$5/100*CW$3,2),0)</f>
        <v>#VALUE!</v>
      </c>
      <c r="CX23" s="2" t="e">
        <f ca="1">+IF(IFTA_Quarterly!$I40&gt;0,ROUND(IFTA_Quarterly!$I40*Int_Exchange_2!CX$5/100*CX$3,2),0)</f>
        <v>#VALUE!</v>
      </c>
      <c r="CY23" s="2" t="e">
        <f ca="1">+IF(IFTA_Quarterly!$I40&gt;0,ROUND(IFTA_Quarterly!$I40*Int_Exchange_2!CY$5/100*CY$3,2),0)</f>
        <v>#VALUE!</v>
      </c>
      <c r="CZ23" s="2" t="e">
        <f ca="1">+IF(IFTA_Quarterly!$I40&gt;0,ROUND(IFTA_Quarterly!$I40*Int_Exchange_2!CZ$5/100*CZ$3,2),0)</f>
        <v>#VALUE!</v>
      </c>
      <c r="DA23" s="2" t="e">
        <f ca="1">+IF(IFTA_Quarterly!$I40&gt;0,ROUND(IFTA_Quarterly!$I40*Int_Exchange_2!DA$5/100*DA$3,2),0)</f>
        <v>#VALUE!</v>
      </c>
      <c r="DB23" s="2" t="e">
        <f ca="1">+IF(IFTA_Quarterly!$I40&gt;0,ROUND(IFTA_Quarterly!$I40*Int_Exchange_2!DB$5/100*DB$3,2),0)</f>
        <v>#VALUE!</v>
      </c>
      <c r="DC23" s="2" t="e">
        <f ca="1">+IF(IFTA_Quarterly!$I40&gt;0,ROUND(IFTA_Quarterly!$I40*Int_Exchange_2!DC$5/100*DC$3,2),0)</f>
        <v>#VALUE!</v>
      </c>
      <c r="DD23" s="2" t="e">
        <f ca="1">+IF(IFTA_Quarterly!$I40&gt;0,ROUND(IFTA_Quarterly!$I40*Int_Exchange_2!DD$5/100*DD$3,2),0)</f>
        <v>#VALUE!</v>
      </c>
      <c r="DE23" s="2" t="e">
        <f ca="1">+IF(IFTA_Quarterly!$I40&gt;0,ROUND(IFTA_Quarterly!$I40*Int_Exchange_2!DE$5/100*DE$3,2),0)</f>
        <v>#VALUE!</v>
      </c>
      <c r="DF23" s="2" t="e">
        <f ca="1">+IF(IFTA_Quarterly!$I40&gt;0,ROUND(IFTA_Quarterly!$I40*Int_Exchange_2!DF$5/100*DF$3,2),0)</f>
        <v>#VALUE!</v>
      </c>
      <c r="DG23" s="2" t="e">
        <f ca="1">+IF(IFTA_Quarterly!$I40&gt;0,ROUND(IFTA_Quarterly!$I40*Int_Exchange_2!DG$5/100*DG$3,2),0)</f>
        <v>#VALUE!</v>
      </c>
      <c r="DH23" s="2" t="e">
        <f ca="1">+IF(IFTA_Quarterly!$I40&gt;0,ROUND(IFTA_Quarterly!$I40*Int_Exchange_2!DH$5/100*DH$3,2),0)</f>
        <v>#VALUE!</v>
      </c>
      <c r="DI23" s="2" t="e">
        <f ca="1">+IF(IFTA_Quarterly!$I40&gt;0,ROUND(IFTA_Quarterly!$I40*Int_Exchange_2!DI$5/100*DI$3,2),0)</f>
        <v>#VALUE!</v>
      </c>
      <c r="DJ23" s="2" t="e">
        <f ca="1">+IF(IFTA_Quarterly!$I40&gt;0,ROUND(IFTA_Quarterly!$I40*Int_Exchange_2!DJ$5/100*DJ$3,2),0)</f>
        <v>#VALUE!</v>
      </c>
      <c r="DK23" s="2" t="e">
        <f ca="1">+IF(IFTA_Quarterly!$I40&gt;0,ROUND(IFTA_Quarterly!$I40*Int_Exchange_2!DK$5/100*DK$3,2),0)</f>
        <v>#VALUE!</v>
      </c>
      <c r="DL23" s="2" t="e">
        <f ca="1">+IF(IFTA_Quarterly!$I40&gt;0,ROUND(IFTA_Quarterly!$I40*Int_Exchange_2!DL$5/100*DL$3,2),0)</f>
        <v>#VALUE!</v>
      </c>
      <c r="DM23" s="2" t="e">
        <f ca="1">+IF(IFTA_Quarterly!$I40&gt;0,ROUND(IFTA_Quarterly!$I40*Int_Exchange_2!DM$5/100*DM$3,2),0)</f>
        <v>#VALUE!</v>
      </c>
      <c r="DN23" s="2" t="e">
        <f ca="1">+IF(IFTA_Quarterly!$I40&gt;0,ROUND(IFTA_Quarterly!$I40*Int_Exchange_2!DN$5/100*DN$3,2),0)</f>
        <v>#VALUE!</v>
      </c>
      <c r="DO23" s="2" t="e">
        <f ca="1">+IF(IFTA_Quarterly!$I40&gt;0,ROUND(IFTA_Quarterly!$I40*Int_Exchange_2!DO$5/100*DO$3,2),0)</f>
        <v>#VALUE!</v>
      </c>
      <c r="DP23" s="2" t="e">
        <f ca="1">+IF(IFTA_Quarterly!$I40&gt;0,ROUND(IFTA_Quarterly!$I40*Int_Exchange_2!DP$5/100*DP$3,2),0)</f>
        <v>#VALUE!</v>
      </c>
      <c r="DQ23" s="2" t="e">
        <f ca="1">+IF(IFTA_Quarterly!$I40&gt;0,ROUND(IFTA_Quarterly!$I40*Int_Exchange_2!DQ$5/100*DQ$3,2),0)</f>
        <v>#VALUE!</v>
      </c>
      <c r="DR23" s="2" t="e">
        <f ca="1">+IF(IFTA_Quarterly!$I40&gt;0,ROUND(IFTA_Quarterly!$I40*Int_Exchange_2!DR$5/100*DR$3,2),0)</f>
        <v>#VALUE!</v>
      </c>
      <c r="DS23" s="2" t="e">
        <f ca="1">+IF(IFTA_Quarterly!$I40&gt;0,ROUND(IFTA_Quarterly!$I40*Int_Exchange_2!DS$5/100*DS$3,2),0)</f>
        <v>#VALUE!</v>
      </c>
      <c r="DT23" s="2" t="e">
        <f ca="1">+IF(IFTA_Quarterly!$I40&gt;0,ROUND(IFTA_Quarterly!$I40*Int_Exchange_2!DT$5/100*DT$3,2),0)</f>
        <v>#VALUE!</v>
      </c>
      <c r="DU23" s="2" t="e">
        <f ca="1">+IF(IFTA_Quarterly!$I40&gt;0,ROUND(IFTA_Quarterly!$I40*Int_Exchange_2!DU$5/100*DU$3,2),0)</f>
        <v>#VALUE!</v>
      </c>
      <c r="DV23" s="2" t="e">
        <f ca="1">+IF(IFTA_Quarterly!$I40&gt;0,ROUND(IFTA_Quarterly!$I40*Int_Exchange_2!DV$5/100*DV$3,2),0)</f>
        <v>#VALUE!</v>
      </c>
      <c r="DW23" s="2" t="e">
        <f ca="1">+IF(IFTA_Quarterly!$I40&gt;0,ROUND(IFTA_Quarterly!$I40*Int_Exchange_2!DW$5/100*DW$3,2),0)</f>
        <v>#VALUE!</v>
      </c>
      <c r="DX23" s="2" t="e">
        <f ca="1">+IF(IFTA_Quarterly!$I40&gt;0,ROUND(IFTA_Quarterly!$I40*Int_Exchange_2!DX$5/100*DX$3,2),0)</f>
        <v>#VALUE!</v>
      </c>
      <c r="DY23" s="2" t="e">
        <f ca="1">+IF(IFTA_Quarterly!$I40&gt;0,ROUND(IFTA_Quarterly!$I40*Int_Exchange_2!DY$5/100*DY$3,2),0)</f>
        <v>#VALUE!</v>
      </c>
      <c r="DZ23" s="2" t="e">
        <f ca="1">+IF(IFTA_Quarterly!$I40&gt;0,ROUND(IFTA_Quarterly!$I40*Int_Exchange_2!DZ$5/100*DZ$3,2),0)</f>
        <v>#VALUE!</v>
      </c>
      <c r="EA23" s="2" t="e">
        <f ca="1">+IF(IFTA_Quarterly!$I40&gt;0,ROUND(IFTA_Quarterly!$I40*Int_Exchange_2!EA$5/100*EA$3,2),0)</f>
        <v>#VALUE!</v>
      </c>
      <c r="EB23" s="2" t="e">
        <f ca="1">+IF(IFTA_Quarterly!$I40&gt;0,ROUND(IFTA_Quarterly!$I40*Int_Exchange_2!EB$5/100*EB$3,2),0)</f>
        <v>#VALUE!</v>
      </c>
      <c r="EC23" s="2" t="e">
        <f ca="1">+IF(IFTA_Quarterly!$I40&gt;0,ROUND(IFTA_Quarterly!$I40*Int_Exchange_2!EC$5/100*EC$3,2),0)</f>
        <v>#VALUE!</v>
      </c>
      <c r="ED23" s="2" t="e">
        <f ca="1">+IF(IFTA_Quarterly!$I40&gt;0,ROUND(IFTA_Quarterly!$I40*Int_Exchange_2!ED$5/100*ED$3,2),0)</f>
        <v>#VALUE!</v>
      </c>
      <c r="EE23" s="2" t="e">
        <f ca="1">+IF(IFTA_Quarterly!$I40&gt;0,ROUND(IFTA_Quarterly!$I40*Int_Exchange_2!EE$5/100*EE$3,2),0)</f>
        <v>#VALUE!</v>
      </c>
    </row>
    <row r="24" spans="1:135" x14ac:dyDescent="0.25">
      <c r="A24" s="2" t="s">
        <v>34</v>
      </c>
      <c r="B24" s="2" t="str">
        <f t="shared" ca="1" si="97"/>
        <v/>
      </c>
      <c r="C24" s="2" t="e">
        <f ca="1">+IF(IFTA_Quarterly!$I41&gt;0,ROUND(IFTA_Quarterly!$I41*Int_Exchange_2!C$5/100*C$3,2),0)</f>
        <v>#VALUE!</v>
      </c>
      <c r="D24" s="2" t="e">
        <f ca="1">+IF(IFTA_Quarterly!$I41&gt;0,ROUND(IFTA_Quarterly!$I41*Int_Exchange_2!D$5/100*D$3,2),0)</f>
        <v>#VALUE!</v>
      </c>
      <c r="E24" s="2" t="e">
        <f ca="1">+IF(IFTA_Quarterly!$I41&gt;0,ROUND(IFTA_Quarterly!$I41*Int_Exchange_2!E$5/100*E$3,2),0)</f>
        <v>#VALUE!</v>
      </c>
      <c r="F24" s="2" t="e">
        <f ca="1">+IF(IFTA_Quarterly!$I41&gt;0,ROUND(IFTA_Quarterly!$I41*Int_Exchange_2!F$5/100*F$3,2),0)</f>
        <v>#VALUE!</v>
      </c>
      <c r="G24" s="2" t="e">
        <f ca="1">+IF(IFTA_Quarterly!$I41&gt;0,ROUND(IFTA_Quarterly!$I41*Int_Exchange_2!G$5/100*G$3,2),0)</f>
        <v>#VALUE!</v>
      </c>
      <c r="H24" s="2" t="e">
        <f ca="1">+IF(IFTA_Quarterly!$I41&gt;0,ROUND(IFTA_Quarterly!$I41*Int_Exchange_2!H$5/100*H$3,2),0)</f>
        <v>#VALUE!</v>
      </c>
      <c r="I24" s="2" t="e">
        <f ca="1">+IF(IFTA_Quarterly!$I41&gt;0,ROUND(IFTA_Quarterly!$I41*Int_Exchange_2!I$5/100*I$3,2),0)</f>
        <v>#VALUE!</v>
      </c>
      <c r="J24" s="2" t="e">
        <f ca="1">+IF(IFTA_Quarterly!$I41&gt;0,ROUND(IFTA_Quarterly!$I41*Int_Exchange_2!J$5/100*J$3,2),0)</f>
        <v>#VALUE!</v>
      </c>
      <c r="K24" s="2" t="e">
        <f ca="1">+IF(IFTA_Quarterly!$I41&gt;0,ROUND(IFTA_Quarterly!$I41*Int_Exchange_2!K$5/100*K$3,2),0)</f>
        <v>#VALUE!</v>
      </c>
      <c r="L24" s="2" t="e">
        <f ca="1">+IF(IFTA_Quarterly!$I41&gt;0,ROUND(IFTA_Quarterly!$I41*Int_Exchange_2!L$5/100*L$3,2),0)</f>
        <v>#VALUE!</v>
      </c>
      <c r="M24" s="2" t="e">
        <f ca="1">+IF(IFTA_Quarterly!$I41&gt;0,ROUND(IFTA_Quarterly!$I41*Int_Exchange_2!M$5/100*M$3,2),0)</f>
        <v>#VALUE!</v>
      </c>
      <c r="N24" s="2" t="e">
        <f ca="1">+IF(IFTA_Quarterly!$I41&gt;0,ROUND(IFTA_Quarterly!$I41*Int_Exchange_2!N$5/100*N$3,2),0)</f>
        <v>#VALUE!</v>
      </c>
      <c r="O24" s="2" t="e">
        <f ca="1">+IF(IFTA_Quarterly!$I41&gt;0,ROUND(IFTA_Quarterly!$I41*Int_Exchange_2!O$5/100*O$3,2),0)</f>
        <v>#VALUE!</v>
      </c>
      <c r="P24" s="2" t="e">
        <f ca="1">+IF(IFTA_Quarterly!$I41&gt;0,ROUND(IFTA_Quarterly!$I41*Int_Exchange_2!P$5/100*P$3,2),0)</f>
        <v>#VALUE!</v>
      </c>
      <c r="Q24" s="2" t="e">
        <f ca="1">+IF(IFTA_Quarterly!$I41&gt;0,ROUND(IFTA_Quarterly!$I41*Int_Exchange_2!Q$5/100*Q$3,2),0)</f>
        <v>#VALUE!</v>
      </c>
      <c r="R24" s="2" t="e">
        <f ca="1">+IF(IFTA_Quarterly!$I41&gt;0,ROUND(IFTA_Quarterly!$I41*Int_Exchange_2!R$5/100*R$3,2),0)</f>
        <v>#VALUE!</v>
      </c>
      <c r="S24" s="2" t="e">
        <f ca="1">+IF(IFTA_Quarterly!$I41&gt;0,ROUND(IFTA_Quarterly!$I41*Int_Exchange_2!S$5/100*S$3,2),0)</f>
        <v>#VALUE!</v>
      </c>
      <c r="T24" s="2" t="e">
        <f ca="1">+IF(IFTA_Quarterly!$I41&gt;0,ROUND(IFTA_Quarterly!$I41*Int_Exchange_2!T$5/100*T$3,2),0)</f>
        <v>#VALUE!</v>
      </c>
      <c r="U24" s="2" t="e">
        <f ca="1">+IF(IFTA_Quarterly!$I41&gt;0,ROUND(IFTA_Quarterly!$I41*Int_Exchange_2!U$5/100*U$3,2),0)</f>
        <v>#VALUE!</v>
      </c>
      <c r="V24" s="2" t="e">
        <f ca="1">+IF(IFTA_Quarterly!$I41&gt;0,ROUND(IFTA_Quarterly!$I41*Int_Exchange_2!V$5/100*V$3,2),0)</f>
        <v>#VALUE!</v>
      </c>
      <c r="W24" s="2" t="e">
        <f ca="1">+IF(IFTA_Quarterly!$I41&gt;0,ROUND(IFTA_Quarterly!$I41*Int_Exchange_2!W$5/100*W$3,2),0)</f>
        <v>#VALUE!</v>
      </c>
      <c r="X24" s="2" t="e">
        <f ca="1">+IF(IFTA_Quarterly!$I41&gt;0,ROUND(IFTA_Quarterly!$I41*Int_Exchange_2!X$5/100*X$3,2),0)</f>
        <v>#VALUE!</v>
      </c>
      <c r="Y24" s="2" t="e">
        <f ca="1">+IF(IFTA_Quarterly!$I41&gt;0,ROUND(IFTA_Quarterly!$I41*Int_Exchange_2!Y$5/100*Y$3,2),0)</f>
        <v>#VALUE!</v>
      </c>
      <c r="Z24" s="2" t="e">
        <f ca="1">+IF(IFTA_Quarterly!$I41&gt;0,ROUND(IFTA_Quarterly!$I41*Int_Exchange_2!Z$5/100*Z$3,2),0)</f>
        <v>#VALUE!</v>
      </c>
      <c r="AA24" s="2" t="e">
        <f ca="1">+IF(IFTA_Quarterly!$I41&gt;0,ROUND(IFTA_Quarterly!$I41*Int_Exchange_2!AA$5/100*AA$3,2),0)</f>
        <v>#VALUE!</v>
      </c>
      <c r="AB24" s="2" t="e">
        <f ca="1">+IF(IFTA_Quarterly!$I41&gt;0,ROUND(IFTA_Quarterly!$I41*Int_Exchange_2!AB$5/100*AB$3,2),0)</f>
        <v>#VALUE!</v>
      </c>
      <c r="AC24" s="2" t="e">
        <f ca="1">+IF(IFTA_Quarterly!$I41&gt;0,ROUND(IFTA_Quarterly!$I41*Int_Exchange_2!AC$5/100*AC$3,2),0)</f>
        <v>#VALUE!</v>
      </c>
      <c r="AD24" s="2" t="e">
        <f ca="1">+IF(IFTA_Quarterly!$I41&gt;0,ROUND(IFTA_Quarterly!$I41*Int_Exchange_2!AD$5/100*AD$3,2),0)</f>
        <v>#VALUE!</v>
      </c>
      <c r="AE24" s="2" t="e">
        <f ca="1">+IF(IFTA_Quarterly!$I41&gt;0,ROUND(IFTA_Quarterly!$I41*Int_Exchange_2!AE$5/100*AE$3,2),0)</f>
        <v>#VALUE!</v>
      </c>
      <c r="AF24" s="2" t="e">
        <f ca="1">+IF(IFTA_Quarterly!$I41&gt;0,ROUND(IFTA_Quarterly!$I41*Int_Exchange_2!AF$5/100*AF$3,2),0)</f>
        <v>#VALUE!</v>
      </c>
      <c r="AG24" s="2" t="e">
        <f ca="1">+IF(IFTA_Quarterly!$I41&gt;0,ROUND(IFTA_Quarterly!$I41*Int_Exchange_2!AG$5/100*AG$3,2),0)</f>
        <v>#VALUE!</v>
      </c>
      <c r="AH24" s="2" t="e">
        <f ca="1">+IF(IFTA_Quarterly!$I41&gt;0,ROUND(IFTA_Quarterly!$I41*Int_Exchange_2!AH$5/100*AH$3,2),0)</f>
        <v>#VALUE!</v>
      </c>
      <c r="AI24" s="2" t="e">
        <f ca="1">+IF(IFTA_Quarterly!$I41&gt;0,ROUND(IFTA_Quarterly!$I41*Int_Exchange_2!AI$5/100*AI$3,2),0)</f>
        <v>#VALUE!</v>
      </c>
      <c r="AJ24" s="2" t="e">
        <f ca="1">+IF(IFTA_Quarterly!$I41&gt;0,ROUND(IFTA_Quarterly!$I41*Int_Exchange_2!AJ$5/100*AJ$3,2),0)</f>
        <v>#VALUE!</v>
      </c>
      <c r="AK24" s="2" t="e">
        <f ca="1">+IF(IFTA_Quarterly!$I41&gt;0,ROUND(IFTA_Quarterly!$I41*Int_Exchange_2!AK$5/100*AK$3,2),0)</f>
        <v>#VALUE!</v>
      </c>
      <c r="AL24" s="2" t="e">
        <f ca="1">+IF(IFTA_Quarterly!$I41&gt;0,ROUND(IFTA_Quarterly!$I41*Int_Exchange_2!AL$5/100*AL$3,2),0)</f>
        <v>#VALUE!</v>
      </c>
      <c r="AM24" s="2" t="e">
        <f ca="1">+IF(IFTA_Quarterly!$I41&gt;0,ROUND(IFTA_Quarterly!$I41*Int_Exchange_2!AM$5/100*AM$3,2),0)</f>
        <v>#VALUE!</v>
      </c>
      <c r="AN24" s="2" t="e">
        <f ca="1">+IF(IFTA_Quarterly!$I41&gt;0,ROUND(IFTA_Quarterly!$I41*Int_Exchange_2!AN$5/100*AN$3,2),0)</f>
        <v>#VALUE!</v>
      </c>
      <c r="AO24" s="2" t="e">
        <f ca="1">+IF(IFTA_Quarterly!$I41&gt;0,ROUND(IFTA_Quarterly!$I41*Int_Exchange_2!AO$5/100*AO$3,2),0)</f>
        <v>#VALUE!</v>
      </c>
      <c r="AP24" s="2" t="e">
        <f ca="1">+IF(IFTA_Quarterly!$I41&gt;0,ROUND(IFTA_Quarterly!$I41*Int_Exchange_2!AP$5/100*AP$3,2),0)</f>
        <v>#VALUE!</v>
      </c>
      <c r="AQ24" s="2" t="e">
        <f ca="1">+IF(IFTA_Quarterly!$I41&gt;0,ROUND(IFTA_Quarterly!$I41*Int_Exchange_2!AQ$5/100*AQ$3,2),0)</f>
        <v>#VALUE!</v>
      </c>
      <c r="AR24" s="2" t="e">
        <f ca="1">+IF(IFTA_Quarterly!$I41&gt;0,ROUND(IFTA_Quarterly!$I41*Int_Exchange_2!AR$5/100*AR$3,2),0)</f>
        <v>#VALUE!</v>
      </c>
      <c r="AS24" s="2" t="e">
        <f ca="1">+IF(IFTA_Quarterly!$I41&gt;0,ROUND(IFTA_Quarterly!$I41*Int_Exchange_2!AS$5/100*AS$3,2),0)</f>
        <v>#VALUE!</v>
      </c>
      <c r="AT24" s="2" t="e">
        <f ca="1">+IF(IFTA_Quarterly!$I41&gt;0,ROUND(IFTA_Quarterly!$I41*Int_Exchange_2!AT$5/100*AT$3,2),0)</f>
        <v>#VALUE!</v>
      </c>
      <c r="AU24" s="2" t="e">
        <f ca="1">+IF(IFTA_Quarterly!$I41&gt;0,ROUND(IFTA_Quarterly!$I41*Int_Exchange_2!AU$5/100*AU$3,2),0)</f>
        <v>#VALUE!</v>
      </c>
      <c r="AV24" s="2" t="e">
        <f ca="1">+IF(IFTA_Quarterly!$I41&gt;0,ROUND(IFTA_Quarterly!$I41*Int_Exchange_2!AV$5/100*AV$3,2),0)</f>
        <v>#VALUE!</v>
      </c>
      <c r="AW24" s="2" t="e">
        <f ca="1">+IF(IFTA_Quarterly!$I41&gt;0,ROUND(IFTA_Quarterly!$I41*Int_Exchange_2!AW$5/100*AW$3,2),0)</f>
        <v>#VALUE!</v>
      </c>
      <c r="AX24" s="2" t="e">
        <f ca="1">+IF(IFTA_Quarterly!$I41&gt;0,ROUND(IFTA_Quarterly!$I41*Int_Exchange_2!AX$5/100*AX$3,2),0)</f>
        <v>#VALUE!</v>
      </c>
      <c r="AY24" s="2" t="e">
        <f ca="1">+IF(IFTA_Quarterly!$I41&gt;0,ROUND(IFTA_Quarterly!$I41*Int_Exchange_2!AY$5/100*AY$3,2),0)</f>
        <v>#VALUE!</v>
      </c>
      <c r="AZ24" s="2" t="e">
        <f ca="1">+IF(IFTA_Quarterly!$I41&gt;0,ROUND(IFTA_Quarterly!$I41*Int_Exchange_2!AZ$5/100*AZ$3,2),0)</f>
        <v>#VALUE!</v>
      </c>
      <c r="BA24" s="2" t="e">
        <f ca="1">+IF(IFTA_Quarterly!$I41&gt;0,ROUND(IFTA_Quarterly!$I41*Int_Exchange_2!BA$5/100*BA$3,2),0)</f>
        <v>#VALUE!</v>
      </c>
      <c r="BB24" s="2" t="e">
        <f ca="1">+IF(IFTA_Quarterly!$I41&gt;0,ROUND(IFTA_Quarterly!$I41*Int_Exchange_2!BB$5/100*BB$3,2),0)</f>
        <v>#VALUE!</v>
      </c>
      <c r="BC24" s="2" t="e">
        <f ca="1">+IF(IFTA_Quarterly!$I41&gt;0,ROUND(IFTA_Quarterly!$I41*Int_Exchange_2!BC$5/100*BC$3,2),0)</f>
        <v>#VALUE!</v>
      </c>
      <c r="BD24" s="2" t="e">
        <f ca="1">+IF(IFTA_Quarterly!$I41&gt;0,ROUND(IFTA_Quarterly!$I41*Int_Exchange_2!BD$5/100*BD$3,2),0)</f>
        <v>#VALUE!</v>
      </c>
      <c r="BE24" s="2" t="e">
        <f ca="1">+IF(IFTA_Quarterly!$I41&gt;0,ROUND(IFTA_Quarterly!$I41*Int_Exchange_2!BE$5/100*BE$3,2),0)</f>
        <v>#VALUE!</v>
      </c>
      <c r="BF24" s="2" t="e">
        <f ca="1">+IF(IFTA_Quarterly!$I41&gt;0,ROUND(IFTA_Quarterly!$I41*Int_Exchange_2!BF$5/100*BF$3,2),0)</f>
        <v>#VALUE!</v>
      </c>
      <c r="BG24" s="2" t="e">
        <f ca="1">+IF(IFTA_Quarterly!$I41&gt;0,ROUND(IFTA_Quarterly!$I41*Int_Exchange_2!BG$5/100*BG$3,2),0)</f>
        <v>#VALUE!</v>
      </c>
      <c r="BH24" s="2" t="e">
        <f ca="1">+IF(IFTA_Quarterly!$I41&gt;0,ROUND(IFTA_Quarterly!$I41*Int_Exchange_2!BH$5/100*BH$3,2),0)</f>
        <v>#VALUE!</v>
      </c>
      <c r="BI24" s="2" t="e">
        <f ca="1">+IF(IFTA_Quarterly!$I41&gt;0,ROUND(IFTA_Quarterly!$I41*Int_Exchange_2!BI$5/100*BI$3,2),0)</f>
        <v>#VALUE!</v>
      </c>
      <c r="BJ24" s="2" t="e">
        <f ca="1">+IF(IFTA_Quarterly!$I41&gt;0,ROUND(IFTA_Quarterly!$I41*Int_Exchange_2!BJ$5/100*BJ$3,2),0)</f>
        <v>#VALUE!</v>
      </c>
      <c r="BK24" s="2" t="e">
        <f ca="1">+IF(IFTA_Quarterly!$I41&gt;0,ROUND(IFTA_Quarterly!$I41*Int_Exchange_2!BK$5/100*BK$3,2),0)</f>
        <v>#VALUE!</v>
      </c>
      <c r="BL24" s="2" t="e">
        <f ca="1">+IF(IFTA_Quarterly!$I41&gt;0,ROUND(IFTA_Quarterly!$I41*Int_Exchange_2!BL$5/100*BL$3,2),0)</f>
        <v>#VALUE!</v>
      </c>
      <c r="BM24" s="2" t="e">
        <f ca="1">+IF(IFTA_Quarterly!$I41&gt;0,ROUND(IFTA_Quarterly!$I41*Int_Exchange_2!BM$5/100*BM$3,2),0)</f>
        <v>#VALUE!</v>
      </c>
      <c r="BN24" s="2" t="e">
        <f ca="1">+IF(IFTA_Quarterly!$I41&gt;0,ROUND(IFTA_Quarterly!$I41*Int_Exchange_2!BN$5/100*BN$3,2),0)</f>
        <v>#VALUE!</v>
      </c>
      <c r="BO24" s="2" t="e">
        <f ca="1">+IF(IFTA_Quarterly!$I41&gt;0,ROUND(IFTA_Quarterly!$I41*Int_Exchange_2!BO$5/100*BO$3,2),0)</f>
        <v>#VALUE!</v>
      </c>
      <c r="BP24" s="2" t="e">
        <f ca="1">+IF(IFTA_Quarterly!$I41&gt;0,ROUND(IFTA_Quarterly!$I41*Int_Exchange_2!BP$5/100*BP$3,2),0)</f>
        <v>#VALUE!</v>
      </c>
      <c r="BQ24" s="2" t="e">
        <f ca="1">+IF(IFTA_Quarterly!$I41&gt;0,ROUND(IFTA_Quarterly!$I41*Int_Exchange_2!BQ$5/100*BQ$3,2),0)</f>
        <v>#VALUE!</v>
      </c>
      <c r="BR24" s="2" t="e">
        <f ca="1">+IF(IFTA_Quarterly!$I41&gt;0,ROUND(IFTA_Quarterly!$I41*Int_Exchange_2!BR$5/100*BR$3,2),0)</f>
        <v>#VALUE!</v>
      </c>
      <c r="BS24" s="2" t="e">
        <f ca="1">+IF(IFTA_Quarterly!$I41&gt;0,ROUND(IFTA_Quarterly!$I41*Int_Exchange_2!BS$5/100*BS$3,2),0)</f>
        <v>#VALUE!</v>
      </c>
      <c r="BT24" s="2" t="e">
        <f ca="1">+IF(IFTA_Quarterly!$I41&gt;0,ROUND(IFTA_Quarterly!$I41*Int_Exchange_2!BT$5/100*BT$3,2),0)</f>
        <v>#VALUE!</v>
      </c>
      <c r="BU24" s="2" t="e">
        <f ca="1">+IF(IFTA_Quarterly!$I41&gt;0,ROUND(IFTA_Quarterly!$I41*Int_Exchange_2!BU$5/100*BU$3,2),0)</f>
        <v>#VALUE!</v>
      </c>
      <c r="BV24" s="2" t="e">
        <f ca="1">+IF(IFTA_Quarterly!$I41&gt;0,ROUND(IFTA_Quarterly!$I41*Int_Exchange_2!BV$5/100*BV$3,2),0)</f>
        <v>#VALUE!</v>
      </c>
      <c r="BW24" s="2" t="e">
        <f ca="1">+IF(IFTA_Quarterly!$I41&gt;0,ROUND(IFTA_Quarterly!$I41*Int_Exchange_2!BW$5/100*BW$3,2),0)</f>
        <v>#VALUE!</v>
      </c>
      <c r="BX24" s="2" t="e">
        <f ca="1">+IF(IFTA_Quarterly!$I41&gt;0,ROUND(IFTA_Quarterly!$I41*Int_Exchange_2!BX$5/100*BX$3,2),0)</f>
        <v>#VALUE!</v>
      </c>
      <c r="BY24" s="2" t="e">
        <f ca="1">+IF(IFTA_Quarterly!$I41&gt;0,ROUND(IFTA_Quarterly!$I41*Int_Exchange_2!BY$5/100*BY$3,2),0)</f>
        <v>#VALUE!</v>
      </c>
      <c r="BZ24" s="2" t="e">
        <f ca="1">+IF(IFTA_Quarterly!$I41&gt;0,ROUND(IFTA_Quarterly!$I41*Int_Exchange_2!BZ$5/100*BZ$3,2),0)</f>
        <v>#VALUE!</v>
      </c>
      <c r="CA24" s="2" t="e">
        <f ca="1">+IF(IFTA_Quarterly!$I41&gt;0,ROUND(IFTA_Quarterly!$I41*Int_Exchange_2!CA$5/100*CA$3,2),0)</f>
        <v>#VALUE!</v>
      </c>
      <c r="CB24" s="2" t="e">
        <f ca="1">+IF(IFTA_Quarterly!$I41&gt;0,ROUND(IFTA_Quarterly!$I41*Int_Exchange_2!CB$5/100*CB$3,2),0)</f>
        <v>#VALUE!</v>
      </c>
      <c r="CC24" s="2" t="e">
        <f ca="1">+IF(IFTA_Quarterly!$I41&gt;0,ROUND(IFTA_Quarterly!$I41*Int_Exchange_2!CC$5/100*CC$3,2),0)</f>
        <v>#VALUE!</v>
      </c>
      <c r="CD24" s="2" t="e">
        <f ca="1">+IF(IFTA_Quarterly!$I41&gt;0,ROUND(IFTA_Quarterly!$I41*Int_Exchange_2!CD$5/100*CD$3,2),0)</f>
        <v>#VALUE!</v>
      </c>
      <c r="CE24" s="2" t="e">
        <f ca="1">+IF(IFTA_Quarterly!$I41&gt;0,ROUND(IFTA_Quarterly!$I41*Int_Exchange_2!CE$5/100*CE$3,2),0)</f>
        <v>#VALUE!</v>
      </c>
      <c r="CF24" s="2" t="e">
        <f ca="1">+IF(IFTA_Quarterly!$I41&gt;0,ROUND(IFTA_Quarterly!$I41*Int_Exchange_2!CF$5/100*CF$3,2),0)</f>
        <v>#VALUE!</v>
      </c>
      <c r="CG24" s="2" t="e">
        <f ca="1">+IF(IFTA_Quarterly!$I41&gt;0,ROUND(IFTA_Quarterly!$I41*Int_Exchange_2!CG$5/100*CG$3,2),0)</f>
        <v>#VALUE!</v>
      </c>
      <c r="CH24" s="2" t="e">
        <f ca="1">+IF(IFTA_Quarterly!$I41&gt;0,ROUND(IFTA_Quarterly!$I41*Int_Exchange_2!CH$5/100*CH$3,2),0)</f>
        <v>#VALUE!</v>
      </c>
      <c r="CI24" s="2" t="e">
        <f ca="1">+IF(IFTA_Quarterly!$I41&gt;0,ROUND(IFTA_Quarterly!$I41*Int_Exchange_2!CI$5/100*CI$3,2),0)</f>
        <v>#VALUE!</v>
      </c>
      <c r="CJ24" s="2" t="e">
        <f ca="1">+IF(IFTA_Quarterly!$I41&gt;0,ROUND(IFTA_Quarterly!$I41*Int_Exchange_2!CJ$5/100*CJ$3,2),0)</f>
        <v>#VALUE!</v>
      </c>
      <c r="CK24" s="2" t="e">
        <f ca="1">+IF(IFTA_Quarterly!$I41&gt;0,ROUND(IFTA_Quarterly!$I41*Int_Exchange_2!CK$5/100*CK$3,2),0)</f>
        <v>#VALUE!</v>
      </c>
      <c r="CL24" s="2" t="e">
        <f ca="1">+IF(IFTA_Quarterly!$I41&gt;0,ROUND(IFTA_Quarterly!$I41*Int_Exchange_2!CL$5/100*CL$3,2),0)</f>
        <v>#VALUE!</v>
      </c>
      <c r="CM24" s="2" t="e">
        <f ca="1">+IF(IFTA_Quarterly!$I41&gt;0,ROUND(IFTA_Quarterly!$I41*Int_Exchange_2!CM$5/100*CM$3,2),0)</f>
        <v>#VALUE!</v>
      </c>
      <c r="CN24" s="2" t="e">
        <f ca="1">+IF(IFTA_Quarterly!$I41&gt;0,ROUND(IFTA_Quarterly!$I41*Int_Exchange_2!CN$5/100*CN$3,2),0)</f>
        <v>#VALUE!</v>
      </c>
      <c r="CO24" s="2" t="e">
        <f ca="1">+IF(IFTA_Quarterly!$I41&gt;0,ROUND(IFTA_Quarterly!$I41*Int_Exchange_2!CO$5/100*CO$3,2),0)</f>
        <v>#VALUE!</v>
      </c>
      <c r="CP24" s="2" t="e">
        <f ca="1">+IF(IFTA_Quarterly!$I41&gt;0,ROUND(IFTA_Quarterly!$I41*Int_Exchange_2!CP$5/100*CP$3,2),0)</f>
        <v>#VALUE!</v>
      </c>
      <c r="CQ24" s="2" t="e">
        <f ca="1">+IF(IFTA_Quarterly!$I41&gt;0,ROUND(IFTA_Quarterly!$I41*Int_Exchange_2!CQ$5/100*CQ$3,2),0)</f>
        <v>#VALUE!</v>
      </c>
      <c r="CR24" s="2" t="e">
        <f ca="1">+IF(IFTA_Quarterly!$I41&gt;0,ROUND(IFTA_Quarterly!$I41*Int_Exchange_2!CR$5/100*CR$3,2),0)</f>
        <v>#VALUE!</v>
      </c>
      <c r="CS24" s="2" t="e">
        <f ca="1">+IF(IFTA_Quarterly!$I41&gt;0,ROUND(IFTA_Quarterly!$I41*Int_Exchange_2!CS$5/100*CS$3,2),0)</f>
        <v>#VALUE!</v>
      </c>
      <c r="CT24" s="2" t="e">
        <f ca="1">+IF(IFTA_Quarterly!$I41&gt;0,ROUND(IFTA_Quarterly!$I41*Int_Exchange_2!CT$5/100*CT$3,2),0)</f>
        <v>#VALUE!</v>
      </c>
      <c r="CU24" s="2" t="e">
        <f ca="1">+IF(IFTA_Quarterly!$I41&gt;0,ROUND(IFTA_Quarterly!$I41*Int_Exchange_2!CU$5/100*CU$3,2),0)</f>
        <v>#VALUE!</v>
      </c>
      <c r="CV24" s="2" t="e">
        <f ca="1">+IF(IFTA_Quarterly!$I41&gt;0,ROUND(IFTA_Quarterly!$I41*Int_Exchange_2!CV$5/100*CV$3,2),0)</f>
        <v>#VALUE!</v>
      </c>
      <c r="CW24" s="2" t="e">
        <f ca="1">+IF(IFTA_Quarterly!$I41&gt;0,ROUND(IFTA_Quarterly!$I41*Int_Exchange_2!CW$5/100*CW$3,2),0)</f>
        <v>#VALUE!</v>
      </c>
      <c r="CX24" s="2" t="e">
        <f ca="1">+IF(IFTA_Quarterly!$I41&gt;0,ROUND(IFTA_Quarterly!$I41*Int_Exchange_2!CX$5/100*CX$3,2),0)</f>
        <v>#VALUE!</v>
      </c>
      <c r="CY24" s="2" t="e">
        <f ca="1">+IF(IFTA_Quarterly!$I41&gt;0,ROUND(IFTA_Quarterly!$I41*Int_Exchange_2!CY$5/100*CY$3,2),0)</f>
        <v>#VALUE!</v>
      </c>
      <c r="CZ24" s="2" t="e">
        <f ca="1">+IF(IFTA_Quarterly!$I41&gt;0,ROUND(IFTA_Quarterly!$I41*Int_Exchange_2!CZ$5/100*CZ$3,2),0)</f>
        <v>#VALUE!</v>
      </c>
      <c r="DA24" s="2" t="e">
        <f ca="1">+IF(IFTA_Quarterly!$I41&gt;0,ROUND(IFTA_Quarterly!$I41*Int_Exchange_2!DA$5/100*DA$3,2),0)</f>
        <v>#VALUE!</v>
      </c>
      <c r="DB24" s="2" t="e">
        <f ca="1">+IF(IFTA_Quarterly!$I41&gt;0,ROUND(IFTA_Quarterly!$I41*Int_Exchange_2!DB$5/100*DB$3,2),0)</f>
        <v>#VALUE!</v>
      </c>
      <c r="DC24" s="2" t="e">
        <f ca="1">+IF(IFTA_Quarterly!$I41&gt;0,ROUND(IFTA_Quarterly!$I41*Int_Exchange_2!DC$5/100*DC$3,2),0)</f>
        <v>#VALUE!</v>
      </c>
      <c r="DD24" s="2" t="e">
        <f ca="1">+IF(IFTA_Quarterly!$I41&gt;0,ROUND(IFTA_Quarterly!$I41*Int_Exchange_2!DD$5/100*DD$3,2),0)</f>
        <v>#VALUE!</v>
      </c>
      <c r="DE24" s="2" t="e">
        <f ca="1">+IF(IFTA_Quarterly!$I41&gt;0,ROUND(IFTA_Quarterly!$I41*Int_Exchange_2!DE$5/100*DE$3,2),0)</f>
        <v>#VALUE!</v>
      </c>
      <c r="DF24" s="2" t="e">
        <f ca="1">+IF(IFTA_Quarterly!$I41&gt;0,ROUND(IFTA_Quarterly!$I41*Int_Exchange_2!DF$5/100*DF$3,2),0)</f>
        <v>#VALUE!</v>
      </c>
      <c r="DG24" s="2" t="e">
        <f ca="1">+IF(IFTA_Quarterly!$I41&gt;0,ROUND(IFTA_Quarterly!$I41*Int_Exchange_2!DG$5/100*DG$3,2),0)</f>
        <v>#VALUE!</v>
      </c>
      <c r="DH24" s="2" t="e">
        <f ca="1">+IF(IFTA_Quarterly!$I41&gt;0,ROUND(IFTA_Quarterly!$I41*Int_Exchange_2!DH$5/100*DH$3,2),0)</f>
        <v>#VALUE!</v>
      </c>
      <c r="DI24" s="2" t="e">
        <f ca="1">+IF(IFTA_Quarterly!$I41&gt;0,ROUND(IFTA_Quarterly!$I41*Int_Exchange_2!DI$5/100*DI$3,2),0)</f>
        <v>#VALUE!</v>
      </c>
      <c r="DJ24" s="2" t="e">
        <f ca="1">+IF(IFTA_Quarterly!$I41&gt;0,ROUND(IFTA_Quarterly!$I41*Int_Exchange_2!DJ$5/100*DJ$3,2),0)</f>
        <v>#VALUE!</v>
      </c>
      <c r="DK24" s="2" t="e">
        <f ca="1">+IF(IFTA_Quarterly!$I41&gt;0,ROUND(IFTA_Quarterly!$I41*Int_Exchange_2!DK$5/100*DK$3,2),0)</f>
        <v>#VALUE!</v>
      </c>
      <c r="DL24" s="2" t="e">
        <f ca="1">+IF(IFTA_Quarterly!$I41&gt;0,ROUND(IFTA_Quarterly!$I41*Int_Exchange_2!DL$5/100*DL$3,2),0)</f>
        <v>#VALUE!</v>
      </c>
      <c r="DM24" s="2" t="e">
        <f ca="1">+IF(IFTA_Quarterly!$I41&gt;0,ROUND(IFTA_Quarterly!$I41*Int_Exchange_2!DM$5/100*DM$3,2),0)</f>
        <v>#VALUE!</v>
      </c>
      <c r="DN24" s="2" t="e">
        <f ca="1">+IF(IFTA_Quarterly!$I41&gt;0,ROUND(IFTA_Quarterly!$I41*Int_Exchange_2!DN$5/100*DN$3,2),0)</f>
        <v>#VALUE!</v>
      </c>
      <c r="DO24" s="2" t="e">
        <f ca="1">+IF(IFTA_Quarterly!$I41&gt;0,ROUND(IFTA_Quarterly!$I41*Int_Exchange_2!DO$5/100*DO$3,2),0)</f>
        <v>#VALUE!</v>
      </c>
      <c r="DP24" s="2" t="e">
        <f ca="1">+IF(IFTA_Quarterly!$I41&gt;0,ROUND(IFTA_Quarterly!$I41*Int_Exchange_2!DP$5/100*DP$3,2),0)</f>
        <v>#VALUE!</v>
      </c>
      <c r="DQ24" s="2" t="e">
        <f ca="1">+IF(IFTA_Quarterly!$I41&gt;0,ROUND(IFTA_Quarterly!$I41*Int_Exchange_2!DQ$5/100*DQ$3,2),0)</f>
        <v>#VALUE!</v>
      </c>
      <c r="DR24" s="2" t="e">
        <f ca="1">+IF(IFTA_Quarterly!$I41&gt;0,ROUND(IFTA_Quarterly!$I41*Int_Exchange_2!DR$5/100*DR$3,2),0)</f>
        <v>#VALUE!</v>
      </c>
      <c r="DS24" s="2" t="e">
        <f ca="1">+IF(IFTA_Quarterly!$I41&gt;0,ROUND(IFTA_Quarterly!$I41*Int_Exchange_2!DS$5/100*DS$3,2),0)</f>
        <v>#VALUE!</v>
      </c>
      <c r="DT24" s="2" t="e">
        <f ca="1">+IF(IFTA_Quarterly!$I41&gt;0,ROUND(IFTA_Quarterly!$I41*Int_Exchange_2!DT$5/100*DT$3,2),0)</f>
        <v>#VALUE!</v>
      </c>
      <c r="DU24" s="2" t="e">
        <f ca="1">+IF(IFTA_Quarterly!$I41&gt;0,ROUND(IFTA_Quarterly!$I41*Int_Exchange_2!DU$5/100*DU$3,2),0)</f>
        <v>#VALUE!</v>
      </c>
      <c r="DV24" s="2" t="e">
        <f ca="1">+IF(IFTA_Quarterly!$I41&gt;0,ROUND(IFTA_Quarterly!$I41*Int_Exchange_2!DV$5/100*DV$3,2),0)</f>
        <v>#VALUE!</v>
      </c>
      <c r="DW24" s="2" t="e">
        <f ca="1">+IF(IFTA_Quarterly!$I41&gt;0,ROUND(IFTA_Quarterly!$I41*Int_Exchange_2!DW$5/100*DW$3,2),0)</f>
        <v>#VALUE!</v>
      </c>
      <c r="DX24" s="2" t="e">
        <f ca="1">+IF(IFTA_Quarterly!$I41&gt;0,ROUND(IFTA_Quarterly!$I41*Int_Exchange_2!DX$5/100*DX$3,2),0)</f>
        <v>#VALUE!</v>
      </c>
      <c r="DY24" s="2" t="e">
        <f ca="1">+IF(IFTA_Quarterly!$I41&gt;0,ROUND(IFTA_Quarterly!$I41*Int_Exchange_2!DY$5/100*DY$3,2),0)</f>
        <v>#VALUE!</v>
      </c>
      <c r="DZ24" s="2" t="e">
        <f ca="1">+IF(IFTA_Quarterly!$I41&gt;0,ROUND(IFTA_Quarterly!$I41*Int_Exchange_2!DZ$5/100*DZ$3,2),0)</f>
        <v>#VALUE!</v>
      </c>
      <c r="EA24" s="2" t="e">
        <f ca="1">+IF(IFTA_Quarterly!$I41&gt;0,ROUND(IFTA_Quarterly!$I41*Int_Exchange_2!EA$5/100*EA$3,2),0)</f>
        <v>#VALUE!</v>
      </c>
      <c r="EB24" s="2" t="e">
        <f ca="1">+IF(IFTA_Quarterly!$I41&gt;0,ROUND(IFTA_Quarterly!$I41*Int_Exchange_2!EB$5/100*EB$3,2),0)</f>
        <v>#VALUE!</v>
      </c>
      <c r="EC24" s="2" t="e">
        <f ca="1">+IF(IFTA_Quarterly!$I41&gt;0,ROUND(IFTA_Quarterly!$I41*Int_Exchange_2!EC$5/100*EC$3,2),0)</f>
        <v>#VALUE!</v>
      </c>
      <c r="ED24" s="2" t="e">
        <f ca="1">+IF(IFTA_Quarterly!$I41&gt;0,ROUND(IFTA_Quarterly!$I41*Int_Exchange_2!ED$5/100*ED$3,2),0)</f>
        <v>#VALUE!</v>
      </c>
      <c r="EE24" s="2" t="e">
        <f ca="1">+IF(IFTA_Quarterly!$I41&gt;0,ROUND(IFTA_Quarterly!$I41*Int_Exchange_2!EE$5/100*EE$3,2),0)</f>
        <v>#VALUE!</v>
      </c>
    </row>
    <row r="25" spans="1:135" x14ac:dyDescent="0.25">
      <c r="A25" s="2" t="s">
        <v>35</v>
      </c>
      <c r="B25" s="2" t="str">
        <f t="shared" ca="1" si="97"/>
        <v/>
      </c>
      <c r="C25" s="2" t="e">
        <f ca="1">+IF(IFTA_Quarterly!$I42&gt;0,ROUND(IFTA_Quarterly!$I42*Int_Exchange_2!C$5/100*C$3,2),0)</f>
        <v>#VALUE!</v>
      </c>
      <c r="D25" s="2" t="e">
        <f ca="1">+IF(IFTA_Quarterly!$I42&gt;0,ROUND(IFTA_Quarterly!$I42*Int_Exchange_2!D$5/100*D$3,2),0)</f>
        <v>#VALUE!</v>
      </c>
      <c r="E25" s="2" t="e">
        <f ca="1">+IF(IFTA_Quarterly!$I42&gt;0,ROUND(IFTA_Quarterly!$I42*Int_Exchange_2!E$5/100*E$3,2),0)</f>
        <v>#VALUE!</v>
      </c>
      <c r="F25" s="2" t="e">
        <f ca="1">+IF(IFTA_Quarterly!$I42&gt;0,ROUND(IFTA_Quarterly!$I42*Int_Exchange_2!F$5/100*F$3,2),0)</f>
        <v>#VALUE!</v>
      </c>
      <c r="G25" s="2" t="e">
        <f ca="1">+IF(IFTA_Quarterly!$I42&gt;0,ROUND(IFTA_Quarterly!$I42*Int_Exchange_2!G$5/100*G$3,2),0)</f>
        <v>#VALUE!</v>
      </c>
      <c r="H25" s="2" t="e">
        <f ca="1">+IF(IFTA_Quarterly!$I42&gt;0,ROUND(IFTA_Quarterly!$I42*Int_Exchange_2!H$5/100*H$3,2),0)</f>
        <v>#VALUE!</v>
      </c>
      <c r="I25" s="2" t="e">
        <f ca="1">+IF(IFTA_Quarterly!$I42&gt;0,ROUND(IFTA_Quarterly!$I42*Int_Exchange_2!I$5/100*I$3,2),0)</f>
        <v>#VALUE!</v>
      </c>
      <c r="J25" s="2" t="e">
        <f ca="1">+IF(IFTA_Quarterly!$I42&gt;0,ROUND(IFTA_Quarterly!$I42*Int_Exchange_2!J$5/100*J$3,2),0)</f>
        <v>#VALUE!</v>
      </c>
      <c r="K25" s="2" t="e">
        <f ca="1">+IF(IFTA_Quarterly!$I42&gt;0,ROUND(IFTA_Quarterly!$I42*Int_Exchange_2!K$5/100*K$3,2),0)</f>
        <v>#VALUE!</v>
      </c>
      <c r="L25" s="2" t="e">
        <f ca="1">+IF(IFTA_Quarterly!$I42&gt;0,ROUND(IFTA_Quarterly!$I42*Int_Exchange_2!L$5/100*L$3,2),0)</f>
        <v>#VALUE!</v>
      </c>
      <c r="M25" s="2" t="e">
        <f ca="1">+IF(IFTA_Quarterly!$I42&gt;0,ROUND(IFTA_Quarterly!$I42*Int_Exchange_2!M$5/100*M$3,2),0)</f>
        <v>#VALUE!</v>
      </c>
      <c r="N25" s="2" t="e">
        <f ca="1">+IF(IFTA_Quarterly!$I42&gt;0,ROUND(IFTA_Quarterly!$I42*Int_Exchange_2!N$5/100*N$3,2),0)</f>
        <v>#VALUE!</v>
      </c>
      <c r="O25" s="2" t="e">
        <f ca="1">+IF(IFTA_Quarterly!$I42&gt;0,ROUND(IFTA_Quarterly!$I42*Int_Exchange_2!O$5/100*O$3,2),0)</f>
        <v>#VALUE!</v>
      </c>
      <c r="P25" s="2" t="e">
        <f ca="1">+IF(IFTA_Quarterly!$I42&gt;0,ROUND(IFTA_Quarterly!$I42*Int_Exchange_2!P$5/100*P$3,2),0)</f>
        <v>#VALUE!</v>
      </c>
      <c r="Q25" s="2" t="e">
        <f ca="1">+IF(IFTA_Quarterly!$I42&gt;0,ROUND(IFTA_Quarterly!$I42*Int_Exchange_2!Q$5/100*Q$3,2),0)</f>
        <v>#VALUE!</v>
      </c>
      <c r="R25" s="2" t="e">
        <f ca="1">+IF(IFTA_Quarterly!$I42&gt;0,ROUND(IFTA_Quarterly!$I42*Int_Exchange_2!R$5/100*R$3,2),0)</f>
        <v>#VALUE!</v>
      </c>
      <c r="S25" s="2" t="e">
        <f ca="1">+IF(IFTA_Quarterly!$I42&gt;0,ROUND(IFTA_Quarterly!$I42*Int_Exchange_2!S$5/100*S$3,2),0)</f>
        <v>#VALUE!</v>
      </c>
      <c r="T25" s="2" t="e">
        <f ca="1">+IF(IFTA_Quarterly!$I42&gt;0,ROUND(IFTA_Quarterly!$I42*Int_Exchange_2!T$5/100*T$3,2),0)</f>
        <v>#VALUE!</v>
      </c>
      <c r="U25" s="2" t="e">
        <f ca="1">+IF(IFTA_Quarterly!$I42&gt;0,ROUND(IFTA_Quarterly!$I42*Int_Exchange_2!U$5/100*U$3,2),0)</f>
        <v>#VALUE!</v>
      </c>
      <c r="V25" s="2" t="e">
        <f ca="1">+IF(IFTA_Quarterly!$I42&gt;0,ROUND(IFTA_Quarterly!$I42*Int_Exchange_2!V$5/100*V$3,2),0)</f>
        <v>#VALUE!</v>
      </c>
      <c r="W25" s="2" t="e">
        <f ca="1">+IF(IFTA_Quarterly!$I42&gt;0,ROUND(IFTA_Quarterly!$I42*Int_Exchange_2!W$5/100*W$3,2),0)</f>
        <v>#VALUE!</v>
      </c>
      <c r="X25" s="2" t="e">
        <f ca="1">+IF(IFTA_Quarterly!$I42&gt;0,ROUND(IFTA_Quarterly!$I42*Int_Exchange_2!X$5/100*X$3,2),0)</f>
        <v>#VALUE!</v>
      </c>
      <c r="Y25" s="2" t="e">
        <f ca="1">+IF(IFTA_Quarterly!$I42&gt;0,ROUND(IFTA_Quarterly!$I42*Int_Exchange_2!Y$5/100*Y$3,2),0)</f>
        <v>#VALUE!</v>
      </c>
      <c r="Z25" s="2" t="e">
        <f ca="1">+IF(IFTA_Quarterly!$I42&gt;0,ROUND(IFTA_Quarterly!$I42*Int_Exchange_2!Z$5/100*Z$3,2),0)</f>
        <v>#VALUE!</v>
      </c>
      <c r="AA25" s="2" t="e">
        <f ca="1">+IF(IFTA_Quarterly!$I42&gt;0,ROUND(IFTA_Quarterly!$I42*Int_Exchange_2!AA$5/100*AA$3,2),0)</f>
        <v>#VALUE!</v>
      </c>
      <c r="AB25" s="2" t="e">
        <f ca="1">+IF(IFTA_Quarterly!$I42&gt;0,ROUND(IFTA_Quarterly!$I42*Int_Exchange_2!AB$5/100*AB$3,2),0)</f>
        <v>#VALUE!</v>
      </c>
      <c r="AC25" s="2" t="e">
        <f ca="1">+IF(IFTA_Quarterly!$I42&gt;0,ROUND(IFTA_Quarterly!$I42*Int_Exchange_2!AC$5/100*AC$3,2),0)</f>
        <v>#VALUE!</v>
      </c>
      <c r="AD25" s="2" t="e">
        <f ca="1">+IF(IFTA_Quarterly!$I42&gt;0,ROUND(IFTA_Quarterly!$I42*Int_Exchange_2!AD$5/100*AD$3,2),0)</f>
        <v>#VALUE!</v>
      </c>
      <c r="AE25" s="2" t="e">
        <f ca="1">+IF(IFTA_Quarterly!$I42&gt;0,ROUND(IFTA_Quarterly!$I42*Int_Exchange_2!AE$5/100*AE$3,2),0)</f>
        <v>#VALUE!</v>
      </c>
      <c r="AF25" s="2" t="e">
        <f ca="1">+IF(IFTA_Quarterly!$I42&gt;0,ROUND(IFTA_Quarterly!$I42*Int_Exchange_2!AF$5/100*AF$3,2),0)</f>
        <v>#VALUE!</v>
      </c>
      <c r="AG25" s="2" t="e">
        <f ca="1">+IF(IFTA_Quarterly!$I42&gt;0,ROUND(IFTA_Quarterly!$I42*Int_Exchange_2!AG$5/100*AG$3,2),0)</f>
        <v>#VALUE!</v>
      </c>
      <c r="AH25" s="2" t="e">
        <f ca="1">+IF(IFTA_Quarterly!$I42&gt;0,ROUND(IFTA_Quarterly!$I42*Int_Exchange_2!AH$5/100*AH$3,2),0)</f>
        <v>#VALUE!</v>
      </c>
      <c r="AI25" s="2" t="e">
        <f ca="1">+IF(IFTA_Quarterly!$I42&gt;0,ROUND(IFTA_Quarterly!$I42*Int_Exchange_2!AI$5/100*AI$3,2),0)</f>
        <v>#VALUE!</v>
      </c>
      <c r="AJ25" s="2" t="e">
        <f ca="1">+IF(IFTA_Quarterly!$I42&gt;0,ROUND(IFTA_Quarterly!$I42*Int_Exchange_2!AJ$5/100*AJ$3,2),0)</f>
        <v>#VALUE!</v>
      </c>
      <c r="AK25" s="2" t="e">
        <f ca="1">+IF(IFTA_Quarterly!$I42&gt;0,ROUND(IFTA_Quarterly!$I42*Int_Exchange_2!AK$5/100*AK$3,2),0)</f>
        <v>#VALUE!</v>
      </c>
      <c r="AL25" s="2" t="e">
        <f ca="1">+IF(IFTA_Quarterly!$I42&gt;0,ROUND(IFTA_Quarterly!$I42*Int_Exchange_2!AL$5/100*AL$3,2),0)</f>
        <v>#VALUE!</v>
      </c>
      <c r="AM25" s="2" t="e">
        <f ca="1">+IF(IFTA_Quarterly!$I42&gt;0,ROUND(IFTA_Quarterly!$I42*Int_Exchange_2!AM$5/100*AM$3,2),0)</f>
        <v>#VALUE!</v>
      </c>
      <c r="AN25" s="2" t="e">
        <f ca="1">+IF(IFTA_Quarterly!$I42&gt;0,ROUND(IFTA_Quarterly!$I42*Int_Exchange_2!AN$5/100*AN$3,2),0)</f>
        <v>#VALUE!</v>
      </c>
      <c r="AO25" s="2" t="e">
        <f ca="1">+IF(IFTA_Quarterly!$I42&gt;0,ROUND(IFTA_Quarterly!$I42*Int_Exchange_2!AO$5/100*AO$3,2),0)</f>
        <v>#VALUE!</v>
      </c>
      <c r="AP25" s="2" t="e">
        <f ca="1">+IF(IFTA_Quarterly!$I42&gt;0,ROUND(IFTA_Quarterly!$I42*Int_Exchange_2!AP$5/100*AP$3,2),0)</f>
        <v>#VALUE!</v>
      </c>
      <c r="AQ25" s="2" t="e">
        <f ca="1">+IF(IFTA_Quarterly!$I42&gt;0,ROUND(IFTA_Quarterly!$I42*Int_Exchange_2!AQ$5/100*AQ$3,2),0)</f>
        <v>#VALUE!</v>
      </c>
      <c r="AR25" s="2" t="e">
        <f ca="1">+IF(IFTA_Quarterly!$I42&gt;0,ROUND(IFTA_Quarterly!$I42*Int_Exchange_2!AR$5/100*AR$3,2),0)</f>
        <v>#VALUE!</v>
      </c>
      <c r="AS25" s="2" t="e">
        <f ca="1">+IF(IFTA_Quarterly!$I42&gt;0,ROUND(IFTA_Quarterly!$I42*Int_Exchange_2!AS$5/100*AS$3,2),0)</f>
        <v>#VALUE!</v>
      </c>
      <c r="AT25" s="2" t="e">
        <f ca="1">+IF(IFTA_Quarterly!$I42&gt;0,ROUND(IFTA_Quarterly!$I42*Int_Exchange_2!AT$5/100*AT$3,2),0)</f>
        <v>#VALUE!</v>
      </c>
      <c r="AU25" s="2" t="e">
        <f ca="1">+IF(IFTA_Quarterly!$I42&gt;0,ROUND(IFTA_Quarterly!$I42*Int_Exchange_2!AU$5/100*AU$3,2),0)</f>
        <v>#VALUE!</v>
      </c>
      <c r="AV25" s="2" t="e">
        <f ca="1">+IF(IFTA_Quarterly!$I42&gt;0,ROUND(IFTA_Quarterly!$I42*Int_Exchange_2!AV$5/100*AV$3,2),0)</f>
        <v>#VALUE!</v>
      </c>
      <c r="AW25" s="2" t="e">
        <f ca="1">+IF(IFTA_Quarterly!$I42&gt;0,ROUND(IFTA_Quarterly!$I42*Int_Exchange_2!AW$5/100*AW$3,2),0)</f>
        <v>#VALUE!</v>
      </c>
      <c r="AX25" s="2" t="e">
        <f ca="1">+IF(IFTA_Quarterly!$I42&gt;0,ROUND(IFTA_Quarterly!$I42*Int_Exchange_2!AX$5/100*AX$3,2),0)</f>
        <v>#VALUE!</v>
      </c>
      <c r="AY25" s="2" t="e">
        <f ca="1">+IF(IFTA_Quarterly!$I42&gt;0,ROUND(IFTA_Quarterly!$I42*Int_Exchange_2!AY$5/100*AY$3,2),0)</f>
        <v>#VALUE!</v>
      </c>
      <c r="AZ25" s="2" t="e">
        <f ca="1">+IF(IFTA_Quarterly!$I42&gt;0,ROUND(IFTA_Quarterly!$I42*Int_Exchange_2!AZ$5/100*AZ$3,2),0)</f>
        <v>#VALUE!</v>
      </c>
      <c r="BA25" s="2" t="e">
        <f ca="1">+IF(IFTA_Quarterly!$I42&gt;0,ROUND(IFTA_Quarterly!$I42*Int_Exchange_2!BA$5/100*BA$3,2),0)</f>
        <v>#VALUE!</v>
      </c>
      <c r="BB25" s="2" t="e">
        <f ca="1">+IF(IFTA_Quarterly!$I42&gt;0,ROUND(IFTA_Quarterly!$I42*Int_Exchange_2!BB$5/100*BB$3,2),0)</f>
        <v>#VALUE!</v>
      </c>
      <c r="BC25" s="2" t="e">
        <f ca="1">+IF(IFTA_Quarterly!$I42&gt;0,ROUND(IFTA_Quarterly!$I42*Int_Exchange_2!BC$5/100*BC$3,2),0)</f>
        <v>#VALUE!</v>
      </c>
      <c r="BD25" s="2" t="e">
        <f ca="1">+IF(IFTA_Quarterly!$I42&gt;0,ROUND(IFTA_Quarterly!$I42*Int_Exchange_2!BD$5/100*BD$3,2),0)</f>
        <v>#VALUE!</v>
      </c>
      <c r="BE25" s="2" t="e">
        <f ca="1">+IF(IFTA_Quarterly!$I42&gt;0,ROUND(IFTA_Quarterly!$I42*Int_Exchange_2!BE$5/100*BE$3,2),0)</f>
        <v>#VALUE!</v>
      </c>
      <c r="BF25" s="2" t="e">
        <f ca="1">+IF(IFTA_Quarterly!$I42&gt;0,ROUND(IFTA_Quarterly!$I42*Int_Exchange_2!BF$5/100*BF$3,2),0)</f>
        <v>#VALUE!</v>
      </c>
      <c r="BG25" s="2" t="e">
        <f ca="1">+IF(IFTA_Quarterly!$I42&gt;0,ROUND(IFTA_Quarterly!$I42*Int_Exchange_2!BG$5/100*BG$3,2),0)</f>
        <v>#VALUE!</v>
      </c>
      <c r="BH25" s="2" t="e">
        <f ca="1">+IF(IFTA_Quarterly!$I42&gt;0,ROUND(IFTA_Quarterly!$I42*Int_Exchange_2!BH$5/100*BH$3,2),0)</f>
        <v>#VALUE!</v>
      </c>
      <c r="BI25" s="2" t="e">
        <f ca="1">+IF(IFTA_Quarterly!$I42&gt;0,ROUND(IFTA_Quarterly!$I42*Int_Exchange_2!BI$5/100*BI$3,2),0)</f>
        <v>#VALUE!</v>
      </c>
      <c r="BJ25" s="2" t="e">
        <f ca="1">+IF(IFTA_Quarterly!$I42&gt;0,ROUND(IFTA_Quarterly!$I42*Int_Exchange_2!BJ$5/100*BJ$3,2),0)</f>
        <v>#VALUE!</v>
      </c>
      <c r="BK25" s="2" t="e">
        <f ca="1">+IF(IFTA_Quarterly!$I42&gt;0,ROUND(IFTA_Quarterly!$I42*Int_Exchange_2!BK$5/100*BK$3,2),0)</f>
        <v>#VALUE!</v>
      </c>
      <c r="BL25" s="2" t="e">
        <f ca="1">+IF(IFTA_Quarterly!$I42&gt;0,ROUND(IFTA_Quarterly!$I42*Int_Exchange_2!BL$5/100*BL$3,2),0)</f>
        <v>#VALUE!</v>
      </c>
      <c r="BM25" s="2" t="e">
        <f ca="1">+IF(IFTA_Quarterly!$I42&gt;0,ROUND(IFTA_Quarterly!$I42*Int_Exchange_2!BM$5/100*BM$3,2),0)</f>
        <v>#VALUE!</v>
      </c>
      <c r="BN25" s="2" t="e">
        <f ca="1">+IF(IFTA_Quarterly!$I42&gt;0,ROUND(IFTA_Quarterly!$I42*Int_Exchange_2!BN$5/100*BN$3,2),0)</f>
        <v>#VALUE!</v>
      </c>
      <c r="BO25" s="2" t="e">
        <f ca="1">+IF(IFTA_Quarterly!$I42&gt;0,ROUND(IFTA_Quarterly!$I42*Int_Exchange_2!BO$5/100*BO$3,2),0)</f>
        <v>#VALUE!</v>
      </c>
      <c r="BP25" s="2" t="e">
        <f ca="1">+IF(IFTA_Quarterly!$I42&gt;0,ROUND(IFTA_Quarterly!$I42*Int_Exchange_2!BP$5/100*BP$3,2),0)</f>
        <v>#VALUE!</v>
      </c>
      <c r="BQ25" s="2" t="e">
        <f ca="1">+IF(IFTA_Quarterly!$I42&gt;0,ROUND(IFTA_Quarterly!$I42*Int_Exchange_2!BQ$5/100*BQ$3,2),0)</f>
        <v>#VALUE!</v>
      </c>
      <c r="BR25" s="2" t="e">
        <f ca="1">+IF(IFTA_Quarterly!$I42&gt;0,ROUND(IFTA_Quarterly!$I42*Int_Exchange_2!BR$5/100*BR$3,2),0)</f>
        <v>#VALUE!</v>
      </c>
      <c r="BS25" s="2" t="e">
        <f ca="1">+IF(IFTA_Quarterly!$I42&gt;0,ROUND(IFTA_Quarterly!$I42*Int_Exchange_2!BS$5/100*BS$3,2),0)</f>
        <v>#VALUE!</v>
      </c>
      <c r="BT25" s="2" t="e">
        <f ca="1">+IF(IFTA_Quarterly!$I42&gt;0,ROUND(IFTA_Quarterly!$I42*Int_Exchange_2!BT$5/100*BT$3,2),0)</f>
        <v>#VALUE!</v>
      </c>
      <c r="BU25" s="2" t="e">
        <f ca="1">+IF(IFTA_Quarterly!$I42&gt;0,ROUND(IFTA_Quarterly!$I42*Int_Exchange_2!BU$5/100*BU$3,2),0)</f>
        <v>#VALUE!</v>
      </c>
      <c r="BV25" s="2" t="e">
        <f ca="1">+IF(IFTA_Quarterly!$I42&gt;0,ROUND(IFTA_Quarterly!$I42*Int_Exchange_2!BV$5/100*BV$3,2),0)</f>
        <v>#VALUE!</v>
      </c>
      <c r="BW25" s="2" t="e">
        <f ca="1">+IF(IFTA_Quarterly!$I42&gt;0,ROUND(IFTA_Quarterly!$I42*Int_Exchange_2!BW$5/100*BW$3,2),0)</f>
        <v>#VALUE!</v>
      </c>
      <c r="BX25" s="2" t="e">
        <f ca="1">+IF(IFTA_Quarterly!$I42&gt;0,ROUND(IFTA_Quarterly!$I42*Int_Exchange_2!BX$5/100*BX$3,2),0)</f>
        <v>#VALUE!</v>
      </c>
      <c r="BY25" s="2" t="e">
        <f ca="1">+IF(IFTA_Quarterly!$I42&gt;0,ROUND(IFTA_Quarterly!$I42*Int_Exchange_2!BY$5/100*BY$3,2),0)</f>
        <v>#VALUE!</v>
      </c>
      <c r="BZ25" s="2" t="e">
        <f ca="1">+IF(IFTA_Quarterly!$I42&gt;0,ROUND(IFTA_Quarterly!$I42*Int_Exchange_2!BZ$5/100*BZ$3,2),0)</f>
        <v>#VALUE!</v>
      </c>
      <c r="CA25" s="2" t="e">
        <f ca="1">+IF(IFTA_Quarterly!$I42&gt;0,ROUND(IFTA_Quarterly!$I42*Int_Exchange_2!CA$5/100*CA$3,2),0)</f>
        <v>#VALUE!</v>
      </c>
      <c r="CB25" s="2" t="e">
        <f ca="1">+IF(IFTA_Quarterly!$I42&gt;0,ROUND(IFTA_Quarterly!$I42*Int_Exchange_2!CB$5/100*CB$3,2),0)</f>
        <v>#VALUE!</v>
      </c>
      <c r="CC25" s="2" t="e">
        <f ca="1">+IF(IFTA_Quarterly!$I42&gt;0,ROUND(IFTA_Quarterly!$I42*Int_Exchange_2!CC$5/100*CC$3,2),0)</f>
        <v>#VALUE!</v>
      </c>
      <c r="CD25" s="2" t="e">
        <f ca="1">+IF(IFTA_Quarterly!$I42&gt;0,ROUND(IFTA_Quarterly!$I42*Int_Exchange_2!CD$5/100*CD$3,2),0)</f>
        <v>#VALUE!</v>
      </c>
      <c r="CE25" s="2" t="e">
        <f ca="1">+IF(IFTA_Quarterly!$I42&gt;0,ROUND(IFTA_Quarterly!$I42*Int_Exchange_2!CE$5/100*CE$3,2),0)</f>
        <v>#VALUE!</v>
      </c>
      <c r="CF25" s="2" t="e">
        <f ca="1">+IF(IFTA_Quarterly!$I42&gt;0,ROUND(IFTA_Quarterly!$I42*Int_Exchange_2!CF$5/100*CF$3,2),0)</f>
        <v>#VALUE!</v>
      </c>
      <c r="CG25" s="2" t="e">
        <f ca="1">+IF(IFTA_Quarterly!$I42&gt;0,ROUND(IFTA_Quarterly!$I42*Int_Exchange_2!CG$5/100*CG$3,2),0)</f>
        <v>#VALUE!</v>
      </c>
      <c r="CH25" s="2" t="e">
        <f ca="1">+IF(IFTA_Quarterly!$I42&gt;0,ROUND(IFTA_Quarterly!$I42*Int_Exchange_2!CH$5/100*CH$3,2),0)</f>
        <v>#VALUE!</v>
      </c>
      <c r="CI25" s="2" t="e">
        <f ca="1">+IF(IFTA_Quarterly!$I42&gt;0,ROUND(IFTA_Quarterly!$I42*Int_Exchange_2!CI$5/100*CI$3,2),0)</f>
        <v>#VALUE!</v>
      </c>
      <c r="CJ25" s="2" t="e">
        <f ca="1">+IF(IFTA_Quarterly!$I42&gt;0,ROUND(IFTA_Quarterly!$I42*Int_Exchange_2!CJ$5/100*CJ$3,2),0)</f>
        <v>#VALUE!</v>
      </c>
      <c r="CK25" s="2" t="e">
        <f ca="1">+IF(IFTA_Quarterly!$I42&gt;0,ROUND(IFTA_Quarterly!$I42*Int_Exchange_2!CK$5/100*CK$3,2),0)</f>
        <v>#VALUE!</v>
      </c>
      <c r="CL25" s="2" t="e">
        <f ca="1">+IF(IFTA_Quarterly!$I42&gt;0,ROUND(IFTA_Quarterly!$I42*Int_Exchange_2!CL$5/100*CL$3,2),0)</f>
        <v>#VALUE!</v>
      </c>
      <c r="CM25" s="2" t="e">
        <f ca="1">+IF(IFTA_Quarterly!$I42&gt;0,ROUND(IFTA_Quarterly!$I42*Int_Exchange_2!CM$5/100*CM$3,2),0)</f>
        <v>#VALUE!</v>
      </c>
      <c r="CN25" s="2" t="e">
        <f ca="1">+IF(IFTA_Quarterly!$I42&gt;0,ROUND(IFTA_Quarterly!$I42*Int_Exchange_2!CN$5/100*CN$3,2),0)</f>
        <v>#VALUE!</v>
      </c>
      <c r="CO25" s="2" t="e">
        <f ca="1">+IF(IFTA_Quarterly!$I42&gt;0,ROUND(IFTA_Quarterly!$I42*Int_Exchange_2!CO$5/100*CO$3,2),0)</f>
        <v>#VALUE!</v>
      </c>
      <c r="CP25" s="2" t="e">
        <f ca="1">+IF(IFTA_Quarterly!$I42&gt;0,ROUND(IFTA_Quarterly!$I42*Int_Exchange_2!CP$5/100*CP$3,2),0)</f>
        <v>#VALUE!</v>
      </c>
      <c r="CQ25" s="2" t="e">
        <f ca="1">+IF(IFTA_Quarterly!$I42&gt;0,ROUND(IFTA_Quarterly!$I42*Int_Exchange_2!CQ$5/100*CQ$3,2),0)</f>
        <v>#VALUE!</v>
      </c>
      <c r="CR25" s="2" t="e">
        <f ca="1">+IF(IFTA_Quarterly!$I42&gt;0,ROUND(IFTA_Quarterly!$I42*Int_Exchange_2!CR$5/100*CR$3,2),0)</f>
        <v>#VALUE!</v>
      </c>
      <c r="CS25" s="2" t="e">
        <f ca="1">+IF(IFTA_Quarterly!$I42&gt;0,ROUND(IFTA_Quarterly!$I42*Int_Exchange_2!CS$5/100*CS$3,2),0)</f>
        <v>#VALUE!</v>
      </c>
      <c r="CT25" s="2" t="e">
        <f ca="1">+IF(IFTA_Quarterly!$I42&gt;0,ROUND(IFTA_Quarterly!$I42*Int_Exchange_2!CT$5/100*CT$3,2),0)</f>
        <v>#VALUE!</v>
      </c>
      <c r="CU25" s="2" t="e">
        <f ca="1">+IF(IFTA_Quarterly!$I42&gt;0,ROUND(IFTA_Quarterly!$I42*Int_Exchange_2!CU$5/100*CU$3,2),0)</f>
        <v>#VALUE!</v>
      </c>
      <c r="CV25" s="2" t="e">
        <f ca="1">+IF(IFTA_Quarterly!$I42&gt;0,ROUND(IFTA_Quarterly!$I42*Int_Exchange_2!CV$5/100*CV$3,2),0)</f>
        <v>#VALUE!</v>
      </c>
      <c r="CW25" s="2" t="e">
        <f ca="1">+IF(IFTA_Quarterly!$I42&gt;0,ROUND(IFTA_Quarterly!$I42*Int_Exchange_2!CW$5/100*CW$3,2),0)</f>
        <v>#VALUE!</v>
      </c>
      <c r="CX25" s="2" t="e">
        <f ca="1">+IF(IFTA_Quarterly!$I42&gt;0,ROUND(IFTA_Quarterly!$I42*Int_Exchange_2!CX$5/100*CX$3,2),0)</f>
        <v>#VALUE!</v>
      </c>
      <c r="CY25" s="2" t="e">
        <f ca="1">+IF(IFTA_Quarterly!$I42&gt;0,ROUND(IFTA_Quarterly!$I42*Int_Exchange_2!CY$5/100*CY$3,2),0)</f>
        <v>#VALUE!</v>
      </c>
      <c r="CZ25" s="2" t="e">
        <f ca="1">+IF(IFTA_Quarterly!$I42&gt;0,ROUND(IFTA_Quarterly!$I42*Int_Exchange_2!CZ$5/100*CZ$3,2),0)</f>
        <v>#VALUE!</v>
      </c>
      <c r="DA25" s="2" t="e">
        <f ca="1">+IF(IFTA_Quarterly!$I42&gt;0,ROUND(IFTA_Quarterly!$I42*Int_Exchange_2!DA$5/100*DA$3,2),0)</f>
        <v>#VALUE!</v>
      </c>
      <c r="DB25" s="2" t="e">
        <f ca="1">+IF(IFTA_Quarterly!$I42&gt;0,ROUND(IFTA_Quarterly!$I42*Int_Exchange_2!DB$5/100*DB$3,2),0)</f>
        <v>#VALUE!</v>
      </c>
      <c r="DC25" s="2" t="e">
        <f ca="1">+IF(IFTA_Quarterly!$I42&gt;0,ROUND(IFTA_Quarterly!$I42*Int_Exchange_2!DC$5/100*DC$3,2),0)</f>
        <v>#VALUE!</v>
      </c>
      <c r="DD25" s="2" t="e">
        <f ca="1">+IF(IFTA_Quarterly!$I42&gt;0,ROUND(IFTA_Quarterly!$I42*Int_Exchange_2!DD$5/100*DD$3,2),0)</f>
        <v>#VALUE!</v>
      </c>
      <c r="DE25" s="2" t="e">
        <f ca="1">+IF(IFTA_Quarterly!$I42&gt;0,ROUND(IFTA_Quarterly!$I42*Int_Exchange_2!DE$5/100*DE$3,2),0)</f>
        <v>#VALUE!</v>
      </c>
      <c r="DF25" s="2" t="e">
        <f ca="1">+IF(IFTA_Quarterly!$I42&gt;0,ROUND(IFTA_Quarterly!$I42*Int_Exchange_2!DF$5/100*DF$3,2),0)</f>
        <v>#VALUE!</v>
      </c>
      <c r="DG25" s="2" t="e">
        <f ca="1">+IF(IFTA_Quarterly!$I42&gt;0,ROUND(IFTA_Quarterly!$I42*Int_Exchange_2!DG$5/100*DG$3,2),0)</f>
        <v>#VALUE!</v>
      </c>
      <c r="DH25" s="2" t="e">
        <f ca="1">+IF(IFTA_Quarterly!$I42&gt;0,ROUND(IFTA_Quarterly!$I42*Int_Exchange_2!DH$5/100*DH$3,2),0)</f>
        <v>#VALUE!</v>
      </c>
      <c r="DI25" s="2" t="e">
        <f ca="1">+IF(IFTA_Quarterly!$I42&gt;0,ROUND(IFTA_Quarterly!$I42*Int_Exchange_2!DI$5/100*DI$3,2),0)</f>
        <v>#VALUE!</v>
      </c>
      <c r="DJ25" s="2" t="e">
        <f ca="1">+IF(IFTA_Quarterly!$I42&gt;0,ROUND(IFTA_Quarterly!$I42*Int_Exchange_2!DJ$5/100*DJ$3,2),0)</f>
        <v>#VALUE!</v>
      </c>
      <c r="DK25" s="2" t="e">
        <f ca="1">+IF(IFTA_Quarterly!$I42&gt;0,ROUND(IFTA_Quarterly!$I42*Int_Exchange_2!DK$5/100*DK$3,2),0)</f>
        <v>#VALUE!</v>
      </c>
      <c r="DL25" s="2" t="e">
        <f ca="1">+IF(IFTA_Quarterly!$I42&gt;0,ROUND(IFTA_Quarterly!$I42*Int_Exchange_2!DL$5/100*DL$3,2),0)</f>
        <v>#VALUE!</v>
      </c>
      <c r="DM25" s="2" t="e">
        <f ca="1">+IF(IFTA_Quarterly!$I42&gt;0,ROUND(IFTA_Quarterly!$I42*Int_Exchange_2!DM$5/100*DM$3,2),0)</f>
        <v>#VALUE!</v>
      </c>
      <c r="DN25" s="2" t="e">
        <f ca="1">+IF(IFTA_Quarterly!$I42&gt;0,ROUND(IFTA_Quarterly!$I42*Int_Exchange_2!DN$5/100*DN$3,2),0)</f>
        <v>#VALUE!</v>
      </c>
      <c r="DO25" s="2" t="e">
        <f ca="1">+IF(IFTA_Quarterly!$I42&gt;0,ROUND(IFTA_Quarterly!$I42*Int_Exchange_2!DO$5/100*DO$3,2),0)</f>
        <v>#VALUE!</v>
      </c>
      <c r="DP25" s="2" t="e">
        <f ca="1">+IF(IFTA_Quarterly!$I42&gt;0,ROUND(IFTA_Quarterly!$I42*Int_Exchange_2!DP$5/100*DP$3,2),0)</f>
        <v>#VALUE!</v>
      </c>
      <c r="DQ25" s="2" t="e">
        <f ca="1">+IF(IFTA_Quarterly!$I42&gt;0,ROUND(IFTA_Quarterly!$I42*Int_Exchange_2!DQ$5/100*DQ$3,2),0)</f>
        <v>#VALUE!</v>
      </c>
      <c r="DR25" s="2" t="e">
        <f ca="1">+IF(IFTA_Quarterly!$I42&gt;0,ROUND(IFTA_Quarterly!$I42*Int_Exchange_2!DR$5/100*DR$3,2),0)</f>
        <v>#VALUE!</v>
      </c>
      <c r="DS25" s="2" t="e">
        <f ca="1">+IF(IFTA_Quarterly!$I42&gt;0,ROUND(IFTA_Quarterly!$I42*Int_Exchange_2!DS$5/100*DS$3,2),0)</f>
        <v>#VALUE!</v>
      </c>
      <c r="DT25" s="2" t="e">
        <f ca="1">+IF(IFTA_Quarterly!$I42&gt;0,ROUND(IFTA_Quarterly!$I42*Int_Exchange_2!DT$5/100*DT$3,2),0)</f>
        <v>#VALUE!</v>
      </c>
      <c r="DU25" s="2" t="e">
        <f ca="1">+IF(IFTA_Quarterly!$I42&gt;0,ROUND(IFTA_Quarterly!$I42*Int_Exchange_2!DU$5/100*DU$3,2),0)</f>
        <v>#VALUE!</v>
      </c>
      <c r="DV25" s="2" t="e">
        <f ca="1">+IF(IFTA_Quarterly!$I42&gt;0,ROUND(IFTA_Quarterly!$I42*Int_Exchange_2!DV$5/100*DV$3,2),0)</f>
        <v>#VALUE!</v>
      </c>
      <c r="DW25" s="2" t="e">
        <f ca="1">+IF(IFTA_Quarterly!$I42&gt;0,ROUND(IFTA_Quarterly!$I42*Int_Exchange_2!DW$5/100*DW$3,2),0)</f>
        <v>#VALUE!</v>
      </c>
      <c r="DX25" s="2" t="e">
        <f ca="1">+IF(IFTA_Quarterly!$I42&gt;0,ROUND(IFTA_Quarterly!$I42*Int_Exchange_2!DX$5/100*DX$3,2),0)</f>
        <v>#VALUE!</v>
      </c>
      <c r="DY25" s="2" t="e">
        <f ca="1">+IF(IFTA_Quarterly!$I42&gt;0,ROUND(IFTA_Quarterly!$I42*Int_Exchange_2!DY$5/100*DY$3,2),0)</f>
        <v>#VALUE!</v>
      </c>
      <c r="DZ25" s="2" t="e">
        <f ca="1">+IF(IFTA_Quarterly!$I42&gt;0,ROUND(IFTA_Quarterly!$I42*Int_Exchange_2!DZ$5/100*DZ$3,2),0)</f>
        <v>#VALUE!</v>
      </c>
      <c r="EA25" s="2" t="e">
        <f ca="1">+IF(IFTA_Quarterly!$I42&gt;0,ROUND(IFTA_Quarterly!$I42*Int_Exchange_2!EA$5/100*EA$3,2),0)</f>
        <v>#VALUE!</v>
      </c>
      <c r="EB25" s="2" t="e">
        <f ca="1">+IF(IFTA_Quarterly!$I42&gt;0,ROUND(IFTA_Quarterly!$I42*Int_Exchange_2!EB$5/100*EB$3,2),0)</f>
        <v>#VALUE!</v>
      </c>
      <c r="EC25" s="2" t="e">
        <f ca="1">+IF(IFTA_Quarterly!$I42&gt;0,ROUND(IFTA_Quarterly!$I42*Int_Exchange_2!EC$5/100*EC$3,2),0)</f>
        <v>#VALUE!</v>
      </c>
      <c r="ED25" s="2" t="e">
        <f ca="1">+IF(IFTA_Quarterly!$I42&gt;0,ROUND(IFTA_Quarterly!$I42*Int_Exchange_2!ED$5/100*ED$3,2),0)</f>
        <v>#VALUE!</v>
      </c>
      <c r="EE25" s="2" t="e">
        <f ca="1">+IF(IFTA_Quarterly!$I42&gt;0,ROUND(IFTA_Quarterly!$I42*Int_Exchange_2!EE$5/100*EE$3,2),0)</f>
        <v>#VALUE!</v>
      </c>
    </row>
    <row r="26" spans="1:135" x14ac:dyDescent="0.25">
      <c r="A26" s="2" t="s">
        <v>36</v>
      </c>
      <c r="B26" s="2" t="str">
        <f t="shared" ca="1" si="97"/>
        <v/>
      </c>
      <c r="C26" s="2" t="e">
        <f ca="1">+IF(IFTA_Quarterly!$I43&gt;0,ROUND(IFTA_Quarterly!$I43*Int_Exchange_2!C$5/100*C$3,2),0)</f>
        <v>#VALUE!</v>
      </c>
      <c r="D26" s="2" t="e">
        <f ca="1">+IF(IFTA_Quarterly!$I43&gt;0,ROUND(IFTA_Quarterly!$I43*Int_Exchange_2!D$5/100*D$3,2),0)</f>
        <v>#VALUE!</v>
      </c>
      <c r="E26" s="2" t="e">
        <f ca="1">+IF(IFTA_Quarterly!$I43&gt;0,ROUND(IFTA_Quarterly!$I43*Int_Exchange_2!E$5/100*E$3,2),0)</f>
        <v>#VALUE!</v>
      </c>
      <c r="F26" s="2" t="e">
        <f ca="1">+IF(IFTA_Quarterly!$I43&gt;0,ROUND(IFTA_Quarterly!$I43*Int_Exchange_2!F$5/100*F$3,2),0)</f>
        <v>#VALUE!</v>
      </c>
      <c r="G26" s="2" t="e">
        <f ca="1">+IF(IFTA_Quarterly!$I43&gt;0,ROUND(IFTA_Quarterly!$I43*Int_Exchange_2!G$5/100*G$3,2),0)</f>
        <v>#VALUE!</v>
      </c>
      <c r="H26" s="2" t="e">
        <f ca="1">+IF(IFTA_Quarterly!$I43&gt;0,ROUND(IFTA_Quarterly!$I43*Int_Exchange_2!H$5/100*H$3,2),0)</f>
        <v>#VALUE!</v>
      </c>
      <c r="I26" s="2" t="e">
        <f ca="1">+IF(IFTA_Quarterly!$I43&gt;0,ROUND(IFTA_Quarterly!$I43*Int_Exchange_2!I$5/100*I$3,2),0)</f>
        <v>#VALUE!</v>
      </c>
      <c r="J26" s="2" t="e">
        <f ca="1">+IF(IFTA_Quarterly!$I43&gt;0,ROUND(IFTA_Quarterly!$I43*Int_Exchange_2!J$5/100*J$3,2),0)</f>
        <v>#VALUE!</v>
      </c>
      <c r="K26" s="2" t="e">
        <f ca="1">+IF(IFTA_Quarterly!$I43&gt;0,ROUND(IFTA_Quarterly!$I43*Int_Exchange_2!K$5/100*K$3,2),0)</f>
        <v>#VALUE!</v>
      </c>
      <c r="L26" s="2" t="e">
        <f ca="1">+IF(IFTA_Quarterly!$I43&gt;0,ROUND(IFTA_Quarterly!$I43*Int_Exchange_2!L$5/100*L$3,2),0)</f>
        <v>#VALUE!</v>
      </c>
      <c r="M26" s="2" t="e">
        <f ca="1">+IF(IFTA_Quarterly!$I43&gt;0,ROUND(IFTA_Quarterly!$I43*Int_Exchange_2!M$5/100*M$3,2),0)</f>
        <v>#VALUE!</v>
      </c>
      <c r="N26" s="2" t="e">
        <f ca="1">+IF(IFTA_Quarterly!$I43&gt;0,ROUND(IFTA_Quarterly!$I43*Int_Exchange_2!N$5/100*N$3,2),0)</f>
        <v>#VALUE!</v>
      </c>
      <c r="O26" s="2" t="e">
        <f ca="1">+IF(IFTA_Quarterly!$I43&gt;0,ROUND(IFTA_Quarterly!$I43*Int_Exchange_2!O$5/100*O$3,2),0)</f>
        <v>#VALUE!</v>
      </c>
      <c r="P26" s="2" t="e">
        <f ca="1">+IF(IFTA_Quarterly!$I43&gt;0,ROUND(IFTA_Quarterly!$I43*Int_Exchange_2!P$5/100*P$3,2),0)</f>
        <v>#VALUE!</v>
      </c>
      <c r="Q26" s="2" t="e">
        <f ca="1">+IF(IFTA_Quarterly!$I43&gt;0,ROUND(IFTA_Quarterly!$I43*Int_Exchange_2!Q$5/100*Q$3,2),0)</f>
        <v>#VALUE!</v>
      </c>
      <c r="R26" s="2" t="e">
        <f ca="1">+IF(IFTA_Quarterly!$I43&gt;0,ROUND(IFTA_Quarterly!$I43*Int_Exchange_2!R$5/100*R$3,2),0)</f>
        <v>#VALUE!</v>
      </c>
      <c r="S26" s="2" t="e">
        <f ca="1">+IF(IFTA_Quarterly!$I43&gt;0,ROUND(IFTA_Quarterly!$I43*Int_Exchange_2!S$5/100*S$3,2),0)</f>
        <v>#VALUE!</v>
      </c>
      <c r="T26" s="2" t="e">
        <f ca="1">+IF(IFTA_Quarterly!$I43&gt;0,ROUND(IFTA_Quarterly!$I43*Int_Exchange_2!T$5/100*T$3,2),0)</f>
        <v>#VALUE!</v>
      </c>
      <c r="U26" s="2" t="e">
        <f ca="1">+IF(IFTA_Quarterly!$I43&gt;0,ROUND(IFTA_Quarterly!$I43*Int_Exchange_2!U$5/100*U$3,2),0)</f>
        <v>#VALUE!</v>
      </c>
      <c r="V26" s="2" t="e">
        <f ca="1">+IF(IFTA_Quarterly!$I43&gt;0,ROUND(IFTA_Quarterly!$I43*Int_Exchange_2!V$5/100*V$3,2),0)</f>
        <v>#VALUE!</v>
      </c>
      <c r="W26" s="2" t="e">
        <f ca="1">+IF(IFTA_Quarterly!$I43&gt;0,ROUND(IFTA_Quarterly!$I43*Int_Exchange_2!W$5/100*W$3,2),0)</f>
        <v>#VALUE!</v>
      </c>
      <c r="X26" s="2" t="e">
        <f ca="1">+IF(IFTA_Quarterly!$I43&gt;0,ROUND(IFTA_Quarterly!$I43*Int_Exchange_2!X$5/100*X$3,2),0)</f>
        <v>#VALUE!</v>
      </c>
      <c r="Y26" s="2" t="e">
        <f ca="1">+IF(IFTA_Quarterly!$I43&gt;0,ROUND(IFTA_Quarterly!$I43*Int_Exchange_2!Y$5/100*Y$3,2),0)</f>
        <v>#VALUE!</v>
      </c>
      <c r="Z26" s="2" t="e">
        <f ca="1">+IF(IFTA_Quarterly!$I43&gt;0,ROUND(IFTA_Quarterly!$I43*Int_Exchange_2!Z$5/100*Z$3,2),0)</f>
        <v>#VALUE!</v>
      </c>
      <c r="AA26" s="2" t="e">
        <f ca="1">+IF(IFTA_Quarterly!$I43&gt;0,ROUND(IFTA_Quarterly!$I43*Int_Exchange_2!AA$5/100*AA$3,2),0)</f>
        <v>#VALUE!</v>
      </c>
      <c r="AB26" s="2" t="e">
        <f ca="1">+IF(IFTA_Quarterly!$I43&gt;0,ROUND(IFTA_Quarterly!$I43*Int_Exchange_2!AB$5/100*AB$3,2),0)</f>
        <v>#VALUE!</v>
      </c>
      <c r="AC26" s="2" t="e">
        <f ca="1">+IF(IFTA_Quarterly!$I43&gt;0,ROUND(IFTA_Quarterly!$I43*Int_Exchange_2!AC$5/100*AC$3,2),0)</f>
        <v>#VALUE!</v>
      </c>
      <c r="AD26" s="2" t="e">
        <f ca="1">+IF(IFTA_Quarterly!$I43&gt;0,ROUND(IFTA_Quarterly!$I43*Int_Exchange_2!AD$5/100*AD$3,2),0)</f>
        <v>#VALUE!</v>
      </c>
      <c r="AE26" s="2" t="e">
        <f ca="1">+IF(IFTA_Quarterly!$I43&gt;0,ROUND(IFTA_Quarterly!$I43*Int_Exchange_2!AE$5/100*AE$3,2),0)</f>
        <v>#VALUE!</v>
      </c>
      <c r="AF26" s="2" t="e">
        <f ca="1">+IF(IFTA_Quarterly!$I43&gt;0,ROUND(IFTA_Quarterly!$I43*Int_Exchange_2!AF$5/100*AF$3,2),0)</f>
        <v>#VALUE!</v>
      </c>
      <c r="AG26" s="2" t="e">
        <f ca="1">+IF(IFTA_Quarterly!$I43&gt;0,ROUND(IFTA_Quarterly!$I43*Int_Exchange_2!AG$5/100*AG$3,2),0)</f>
        <v>#VALUE!</v>
      </c>
      <c r="AH26" s="2" t="e">
        <f ca="1">+IF(IFTA_Quarterly!$I43&gt;0,ROUND(IFTA_Quarterly!$I43*Int_Exchange_2!AH$5/100*AH$3,2),0)</f>
        <v>#VALUE!</v>
      </c>
      <c r="AI26" s="2" t="e">
        <f ca="1">+IF(IFTA_Quarterly!$I43&gt;0,ROUND(IFTA_Quarterly!$I43*Int_Exchange_2!AI$5/100*AI$3,2),0)</f>
        <v>#VALUE!</v>
      </c>
      <c r="AJ26" s="2" t="e">
        <f ca="1">+IF(IFTA_Quarterly!$I43&gt;0,ROUND(IFTA_Quarterly!$I43*Int_Exchange_2!AJ$5/100*AJ$3,2),0)</f>
        <v>#VALUE!</v>
      </c>
      <c r="AK26" s="2" t="e">
        <f ca="1">+IF(IFTA_Quarterly!$I43&gt;0,ROUND(IFTA_Quarterly!$I43*Int_Exchange_2!AK$5/100*AK$3,2),0)</f>
        <v>#VALUE!</v>
      </c>
      <c r="AL26" s="2" t="e">
        <f ca="1">+IF(IFTA_Quarterly!$I43&gt;0,ROUND(IFTA_Quarterly!$I43*Int_Exchange_2!AL$5/100*AL$3,2),0)</f>
        <v>#VALUE!</v>
      </c>
      <c r="AM26" s="2" t="e">
        <f ca="1">+IF(IFTA_Quarterly!$I43&gt;0,ROUND(IFTA_Quarterly!$I43*Int_Exchange_2!AM$5/100*AM$3,2),0)</f>
        <v>#VALUE!</v>
      </c>
      <c r="AN26" s="2" t="e">
        <f ca="1">+IF(IFTA_Quarterly!$I43&gt;0,ROUND(IFTA_Quarterly!$I43*Int_Exchange_2!AN$5/100*AN$3,2),0)</f>
        <v>#VALUE!</v>
      </c>
      <c r="AO26" s="2" t="e">
        <f ca="1">+IF(IFTA_Quarterly!$I43&gt;0,ROUND(IFTA_Quarterly!$I43*Int_Exchange_2!AO$5/100*AO$3,2),0)</f>
        <v>#VALUE!</v>
      </c>
      <c r="AP26" s="2" t="e">
        <f ca="1">+IF(IFTA_Quarterly!$I43&gt;0,ROUND(IFTA_Quarterly!$I43*Int_Exchange_2!AP$5/100*AP$3,2),0)</f>
        <v>#VALUE!</v>
      </c>
      <c r="AQ26" s="2" t="e">
        <f ca="1">+IF(IFTA_Quarterly!$I43&gt;0,ROUND(IFTA_Quarterly!$I43*Int_Exchange_2!AQ$5/100*AQ$3,2),0)</f>
        <v>#VALUE!</v>
      </c>
      <c r="AR26" s="2" t="e">
        <f ca="1">+IF(IFTA_Quarterly!$I43&gt;0,ROUND(IFTA_Quarterly!$I43*Int_Exchange_2!AR$5/100*AR$3,2),0)</f>
        <v>#VALUE!</v>
      </c>
      <c r="AS26" s="2" t="e">
        <f ca="1">+IF(IFTA_Quarterly!$I43&gt;0,ROUND(IFTA_Quarterly!$I43*Int_Exchange_2!AS$5/100*AS$3,2),0)</f>
        <v>#VALUE!</v>
      </c>
      <c r="AT26" s="2" t="e">
        <f ca="1">+IF(IFTA_Quarterly!$I43&gt;0,ROUND(IFTA_Quarterly!$I43*Int_Exchange_2!AT$5/100*AT$3,2),0)</f>
        <v>#VALUE!</v>
      </c>
      <c r="AU26" s="2" t="e">
        <f ca="1">+IF(IFTA_Quarterly!$I43&gt;0,ROUND(IFTA_Quarterly!$I43*Int_Exchange_2!AU$5/100*AU$3,2),0)</f>
        <v>#VALUE!</v>
      </c>
      <c r="AV26" s="2" t="e">
        <f ca="1">+IF(IFTA_Quarterly!$I43&gt;0,ROUND(IFTA_Quarterly!$I43*Int_Exchange_2!AV$5/100*AV$3,2),0)</f>
        <v>#VALUE!</v>
      </c>
      <c r="AW26" s="2" t="e">
        <f ca="1">+IF(IFTA_Quarterly!$I43&gt;0,ROUND(IFTA_Quarterly!$I43*Int_Exchange_2!AW$5/100*AW$3,2),0)</f>
        <v>#VALUE!</v>
      </c>
      <c r="AX26" s="2" t="e">
        <f ca="1">+IF(IFTA_Quarterly!$I43&gt;0,ROUND(IFTA_Quarterly!$I43*Int_Exchange_2!AX$5/100*AX$3,2),0)</f>
        <v>#VALUE!</v>
      </c>
      <c r="AY26" s="2" t="e">
        <f ca="1">+IF(IFTA_Quarterly!$I43&gt;0,ROUND(IFTA_Quarterly!$I43*Int_Exchange_2!AY$5/100*AY$3,2),0)</f>
        <v>#VALUE!</v>
      </c>
      <c r="AZ26" s="2" t="e">
        <f ca="1">+IF(IFTA_Quarterly!$I43&gt;0,ROUND(IFTA_Quarterly!$I43*Int_Exchange_2!AZ$5/100*AZ$3,2),0)</f>
        <v>#VALUE!</v>
      </c>
      <c r="BA26" s="2" t="e">
        <f ca="1">+IF(IFTA_Quarterly!$I43&gt;0,ROUND(IFTA_Quarterly!$I43*Int_Exchange_2!BA$5/100*BA$3,2),0)</f>
        <v>#VALUE!</v>
      </c>
      <c r="BB26" s="2" t="e">
        <f ca="1">+IF(IFTA_Quarterly!$I43&gt;0,ROUND(IFTA_Quarterly!$I43*Int_Exchange_2!BB$5/100*BB$3,2),0)</f>
        <v>#VALUE!</v>
      </c>
      <c r="BC26" s="2" t="e">
        <f ca="1">+IF(IFTA_Quarterly!$I43&gt;0,ROUND(IFTA_Quarterly!$I43*Int_Exchange_2!BC$5/100*BC$3,2),0)</f>
        <v>#VALUE!</v>
      </c>
      <c r="BD26" s="2" t="e">
        <f ca="1">+IF(IFTA_Quarterly!$I43&gt;0,ROUND(IFTA_Quarterly!$I43*Int_Exchange_2!BD$5/100*BD$3,2),0)</f>
        <v>#VALUE!</v>
      </c>
      <c r="BE26" s="2" t="e">
        <f ca="1">+IF(IFTA_Quarterly!$I43&gt;0,ROUND(IFTA_Quarterly!$I43*Int_Exchange_2!BE$5/100*BE$3,2),0)</f>
        <v>#VALUE!</v>
      </c>
      <c r="BF26" s="2" t="e">
        <f ca="1">+IF(IFTA_Quarterly!$I43&gt;0,ROUND(IFTA_Quarterly!$I43*Int_Exchange_2!BF$5/100*BF$3,2),0)</f>
        <v>#VALUE!</v>
      </c>
      <c r="BG26" s="2" t="e">
        <f ca="1">+IF(IFTA_Quarterly!$I43&gt;0,ROUND(IFTA_Quarterly!$I43*Int_Exchange_2!BG$5/100*BG$3,2),0)</f>
        <v>#VALUE!</v>
      </c>
      <c r="BH26" s="2" t="e">
        <f ca="1">+IF(IFTA_Quarterly!$I43&gt;0,ROUND(IFTA_Quarterly!$I43*Int_Exchange_2!BH$5/100*BH$3,2),0)</f>
        <v>#VALUE!</v>
      </c>
      <c r="BI26" s="2" t="e">
        <f ca="1">+IF(IFTA_Quarterly!$I43&gt;0,ROUND(IFTA_Quarterly!$I43*Int_Exchange_2!BI$5/100*BI$3,2),0)</f>
        <v>#VALUE!</v>
      </c>
      <c r="BJ26" s="2" t="e">
        <f ca="1">+IF(IFTA_Quarterly!$I43&gt;0,ROUND(IFTA_Quarterly!$I43*Int_Exchange_2!BJ$5/100*BJ$3,2),0)</f>
        <v>#VALUE!</v>
      </c>
      <c r="BK26" s="2" t="e">
        <f ca="1">+IF(IFTA_Quarterly!$I43&gt;0,ROUND(IFTA_Quarterly!$I43*Int_Exchange_2!BK$5/100*BK$3,2),0)</f>
        <v>#VALUE!</v>
      </c>
      <c r="BL26" s="2" t="e">
        <f ca="1">+IF(IFTA_Quarterly!$I43&gt;0,ROUND(IFTA_Quarterly!$I43*Int_Exchange_2!BL$5/100*BL$3,2),0)</f>
        <v>#VALUE!</v>
      </c>
      <c r="BM26" s="2" t="e">
        <f ca="1">+IF(IFTA_Quarterly!$I43&gt;0,ROUND(IFTA_Quarterly!$I43*Int_Exchange_2!BM$5/100*BM$3,2),0)</f>
        <v>#VALUE!</v>
      </c>
      <c r="BN26" s="2" t="e">
        <f ca="1">+IF(IFTA_Quarterly!$I43&gt;0,ROUND(IFTA_Quarterly!$I43*Int_Exchange_2!BN$5/100*BN$3,2),0)</f>
        <v>#VALUE!</v>
      </c>
      <c r="BO26" s="2" t="e">
        <f ca="1">+IF(IFTA_Quarterly!$I43&gt;0,ROUND(IFTA_Quarterly!$I43*Int_Exchange_2!BO$5/100*BO$3,2),0)</f>
        <v>#VALUE!</v>
      </c>
      <c r="BP26" s="2" t="e">
        <f ca="1">+IF(IFTA_Quarterly!$I43&gt;0,ROUND(IFTA_Quarterly!$I43*Int_Exchange_2!BP$5/100*BP$3,2),0)</f>
        <v>#VALUE!</v>
      </c>
      <c r="BQ26" s="2" t="e">
        <f ca="1">+IF(IFTA_Quarterly!$I43&gt;0,ROUND(IFTA_Quarterly!$I43*Int_Exchange_2!BQ$5/100*BQ$3,2),0)</f>
        <v>#VALUE!</v>
      </c>
      <c r="BR26" s="2" t="e">
        <f ca="1">+IF(IFTA_Quarterly!$I43&gt;0,ROUND(IFTA_Quarterly!$I43*Int_Exchange_2!BR$5/100*BR$3,2),0)</f>
        <v>#VALUE!</v>
      </c>
      <c r="BS26" s="2" t="e">
        <f ca="1">+IF(IFTA_Quarterly!$I43&gt;0,ROUND(IFTA_Quarterly!$I43*Int_Exchange_2!BS$5/100*BS$3,2),0)</f>
        <v>#VALUE!</v>
      </c>
      <c r="BT26" s="2" t="e">
        <f ca="1">+IF(IFTA_Quarterly!$I43&gt;0,ROUND(IFTA_Quarterly!$I43*Int_Exchange_2!BT$5/100*BT$3,2),0)</f>
        <v>#VALUE!</v>
      </c>
      <c r="BU26" s="2" t="e">
        <f ca="1">+IF(IFTA_Quarterly!$I43&gt;0,ROUND(IFTA_Quarterly!$I43*Int_Exchange_2!BU$5/100*BU$3,2),0)</f>
        <v>#VALUE!</v>
      </c>
      <c r="BV26" s="2" t="e">
        <f ca="1">+IF(IFTA_Quarterly!$I43&gt;0,ROUND(IFTA_Quarterly!$I43*Int_Exchange_2!BV$5/100*BV$3,2),0)</f>
        <v>#VALUE!</v>
      </c>
      <c r="BW26" s="2" t="e">
        <f ca="1">+IF(IFTA_Quarterly!$I43&gt;0,ROUND(IFTA_Quarterly!$I43*Int_Exchange_2!BW$5/100*BW$3,2),0)</f>
        <v>#VALUE!</v>
      </c>
      <c r="BX26" s="2" t="e">
        <f ca="1">+IF(IFTA_Quarterly!$I43&gt;0,ROUND(IFTA_Quarterly!$I43*Int_Exchange_2!BX$5/100*BX$3,2),0)</f>
        <v>#VALUE!</v>
      </c>
      <c r="BY26" s="2" t="e">
        <f ca="1">+IF(IFTA_Quarterly!$I43&gt;0,ROUND(IFTA_Quarterly!$I43*Int_Exchange_2!BY$5/100*BY$3,2),0)</f>
        <v>#VALUE!</v>
      </c>
      <c r="BZ26" s="2" t="e">
        <f ca="1">+IF(IFTA_Quarterly!$I43&gt;0,ROUND(IFTA_Quarterly!$I43*Int_Exchange_2!BZ$5/100*BZ$3,2),0)</f>
        <v>#VALUE!</v>
      </c>
      <c r="CA26" s="2" t="e">
        <f ca="1">+IF(IFTA_Quarterly!$I43&gt;0,ROUND(IFTA_Quarterly!$I43*Int_Exchange_2!CA$5/100*CA$3,2),0)</f>
        <v>#VALUE!</v>
      </c>
      <c r="CB26" s="2" t="e">
        <f ca="1">+IF(IFTA_Quarterly!$I43&gt;0,ROUND(IFTA_Quarterly!$I43*Int_Exchange_2!CB$5/100*CB$3,2),0)</f>
        <v>#VALUE!</v>
      </c>
      <c r="CC26" s="2" t="e">
        <f ca="1">+IF(IFTA_Quarterly!$I43&gt;0,ROUND(IFTA_Quarterly!$I43*Int_Exchange_2!CC$5/100*CC$3,2),0)</f>
        <v>#VALUE!</v>
      </c>
      <c r="CD26" s="2" t="e">
        <f ca="1">+IF(IFTA_Quarterly!$I43&gt;0,ROUND(IFTA_Quarterly!$I43*Int_Exchange_2!CD$5/100*CD$3,2),0)</f>
        <v>#VALUE!</v>
      </c>
      <c r="CE26" s="2" t="e">
        <f ca="1">+IF(IFTA_Quarterly!$I43&gt;0,ROUND(IFTA_Quarterly!$I43*Int_Exchange_2!CE$5/100*CE$3,2),0)</f>
        <v>#VALUE!</v>
      </c>
      <c r="CF26" s="2" t="e">
        <f ca="1">+IF(IFTA_Quarterly!$I43&gt;0,ROUND(IFTA_Quarterly!$I43*Int_Exchange_2!CF$5/100*CF$3,2),0)</f>
        <v>#VALUE!</v>
      </c>
      <c r="CG26" s="2" t="e">
        <f ca="1">+IF(IFTA_Quarterly!$I43&gt;0,ROUND(IFTA_Quarterly!$I43*Int_Exchange_2!CG$5/100*CG$3,2),0)</f>
        <v>#VALUE!</v>
      </c>
      <c r="CH26" s="2" t="e">
        <f ca="1">+IF(IFTA_Quarterly!$I43&gt;0,ROUND(IFTA_Quarterly!$I43*Int_Exchange_2!CH$5/100*CH$3,2),0)</f>
        <v>#VALUE!</v>
      </c>
      <c r="CI26" s="2" t="e">
        <f ca="1">+IF(IFTA_Quarterly!$I43&gt;0,ROUND(IFTA_Quarterly!$I43*Int_Exchange_2!CI$5/100*CI$3,2),0)</f>
        <v>#VALUE!</v>
      </c>
      <c r="CJ26" s="2" t="e">
        <f ca="1">+IF(IFTA_Quarterly!$I43&gt;0,ROUND(IFTA_Quarterly!$I43*Int_Exchange_2!CJ$5/100*CJ$3,2),0)</f>
        <v>#VALUE!</v>
      </c>
      <c r="CK26" s="2" t="e">
        <f ca="1">+IF(IFTA_Quarterly!$I43&gt;0,ROUND(IFTA_Quarterly!$I43*Int_Exchange_2!CK$5/100*CK$3,2),0)</f>
        <v>#VALUE!</v>
      </c>
      <c r="CL26" s="2" t="e">
        <f ca="1">+IF(IFTA_Quarterly!$I43&gt;0,ROUND(IFTA_Quarterly!$I43*Int_Exchange_2!CL$5/100*CL$3,2),0)</f>
        <v>#VALUE!</v>
      </c>
      <c r="CM26" s="2" t="e">
        <f ca="1">+IF(IFTA_Quarterly!$I43&gt;0,ROUND(IFTA_Quarterly!$I43*Int_Exchange_2!CM$5/100*CM$3,2),0)</f>
        <v>#VALUE!</v>
      </c>
      <c r="CN26" s="2" t="e">
        <f ca="1">+IF(IFTA_Quarterly!$I43&gt;0,ROUND(IFTA_Quarterly!$I43*Int_Exchange_2!CN$5/100*CN$3,2),0)</f>
        <v>#VALUE!</v>
      </c>
      <c r="CO26" s="2" t="e">
        <f ca="1">+IF(IFTA_Quarterly!$I43&gt;0,ROUND(IFTA_Quarterly!$I43*Int_Exchange_2!CO$5/100*CO$3,2),0)</f>
        <v>#VALUE!</v>
      </c>
      <c r="CP26" s="2" t="e">
        <f ca="1">+IF(IFTA_Quarterly!$I43&gt;0,ROUND(IFTA_Quarterly!$I43*Int_Exchange_2!CP$5/100*CP$3,2),0)</f>
        <v>#VALUE!</v>
      </c>
      <c r="CQ26" s="2" t="e">
        <f ca="1">+IF(IFTA_Quarterly!$I43&gt;0,ROUND(IFTA_Quarterly!$I43*Int_Exchange_2!CQ$5/100*CQ$3,2),0)</f>
        <v>#VALUE!</v>
      </c>
      <c r="CR26" s="2" t="e">
        <f ca="1">+IF(IFTA_Quarterly!$I43&gt;0,ROUND(IFTA_Quarterly!$I43*Int_Exchange_2!CR$5/100*CR$3,2),0)</f>
        <v>#VALUE!</v>
      </c>
      <c r="CS26" s="2" t="e">
        <f ca="1">+IF(IFTA_Quarterly!$I43&gt;0,ROUND(IFTA_Quarterly!$I43*Int_Exchange_2!CS$5/100*CS$3,2),0)</f>
        <v>#VALUE!</v>
      </c>
      <c r="CT26" s="2" t="e">
        <f ca="1">+IF(IFTA_Quarterly!$I43&gt;0,ROUND(IFTA_Quarterly!$I43*Int_Exchange_2!CT$5/100*CT$3,2),0)</f>
        <v>#VALUE!</v>
      </c>
      <c r="CU26" s="2" t="e">
        <f ca="1">+IF(IFTA_Quarterly!$I43&gt;0,ROUND(IFTA_Quarterly!$I43*Int_Exchange_2!CU$5/100*CU$3,2),0)</f>
        <v>#VALUE!</v>
      </c>
      <c r="CV26" s="2" t="e">
        <f ca="1">+IF(IFTA_Quarterly!$I43&gt;0,ROUND(IFTA_Quarterly!$I43*Int_Exchange_2!CV$5/100*CV$3,2),0)</f>
        <v>#VALUE!</v>
      </c>
      <c r="CW26" s="2" t="e">
        <f ca="1">+IF(IFTA_Quarterly!$I43&gt;0,ROUND(IFTA_Quarterly!$I43*Int_Exchange_2!CW$5/100*CW$3,2),0)</f>
        <v>#VALUE!</v>
      </c>
      <c r="CX26" s="2" t="e">
        <f ca="1">+IF(IFTA_Quarterly!$I43&gt;0,ROUND(IFTA_Quarterly!$I43*Int_Exchange_2!CX$5/100*CX$3,2),0)</f>
        <v>#VALUE!</v>
      </c>
      <c r="CY26" s="2" t="e">
        <f ca="1">+IF(IFTA_Quarterly!$I43&gt;0,ROUND(IFTA_Quarterly!$I43*Int_Exchange_2!CY$5/100*CY$3,2),0)</f>
        <v>#VALUE!</v>
      </c>
      <c r="CZ26" s="2" t="e">
        <f ca="1">+IF(IFTA_Quarterly!$I43&gt;0,ROUND(IFTA_Quarterly!$I43*Int_Exchange_2!CZ$5/100*CZ$3,2),0)</f>
        <v>#VALUE!</v>
      </c>
      <c r="DA26" s="2" t="e">
        <f ca="1">+IF(IFTA_Quarterly!$I43&gt;0,ROUND(IFTA_Quarterly!$I43*Int_Exchange_2!DA$5/100*DA$3,2),0)</f>
        <v>#VALUE!</v>
      </c>
      <c r="DB26" s="2" t="e">
        <f ca="1">+IF(IFTA_Quarterly!$I43&gt;0,ROUND(IFTA_Quarterly!$I43*Int_Exchange_2!DB$5/100*DB$3,2),0)</f>
        <v>#VALUE!</v>
      </c>
      <c r="DC26" s="2" t="e">
        <f ca="1">+IF(IFTA_Quarterly!$I43&gt;0,ROUND(IFTA_Quarterly!$I43*Int_Exchange_2!DC$5/100*DC$3,2),0)</f>
        <v>#VALUE!</v>
      </c>
      <c r="DD26" s="2" t="e">
        <f ca="1">+IF(IFTA_Quarterly!$I43&gt;0,ROUND(IFTA_Quarterly!$I43*Int_Exchange_2!DD$5/100*DD$3,2),0)</f>
        <v>#VALUE!</v>
      </c>
      <c r="DE26" s="2" t="e">
        <f ca="1">+IF(IFTA_Quarterly!$I43&gt;0,ROUND(IFTA_Quarterly!$I43*Int_Exchange_2!DE$5/100*DE$3,2),0)</f>
        <v>#VALUE!</v>
      </c>
      <c r="DF26" s="2" t="e">
        <f ca="1">+IF(IFTA_Quarterly!$I43&gt;0,ROUND(IFTA_Quarterly!$I43*Int_Exchange_2!DF$5/100*DF$3,2),0)</f>
        <v>#VALUE!</v>
      </c>
      <c r="DG26" s="2" t="e">
        <f ca="1">+IF(IFTA_Quarterly!$I43&gt;0,ROUND(IFTA_Quarterly!$I43*Int_Exchange_2!DG$5/100*DG$3,2),0)</f>
        <v>#VALUE!</v>
      </c>
      <c r="DH26" s="2" t="e">
        <f ca="1">+IF(IFTA_Quarterly!$I43&gt;0,ROUND(IFTA_Quarterly!$I43*Int_Exchange_2!DH$5/100*DH$3,2),0)</f>
        <v>#VALUE!</v>
      </c>
      <c r="DI26" s="2" t="e">
        <f ca="1">+IF(IFTA_Quarterly!$I43&gt;0,ROUND(IFTA_Quarterly!$I43*Int_Exchange_2!DI$5/100*DI$3,2),0)</f>
        <v>#VALUE!</v>
      </c>
      <c r="DJ26" s="2" t="e">
        <f ca="1">+IF(IFTA_Quarterly!$I43&gt;0,ROUND(IFTA_Quarterly!$I43*Int_Exchange_2!DJ$5/100*DJ$3,2),0)</f>
        <v>#VALUE!</v>
      </c>
      <c r="DK26" s="2" t="e">
        <f ca="1">+IF(IFTA_Quarterly!$I43&gt;0,ROUND(IFTA_Quarterly!$I43*Int_Exchange_2!DK$5/100*DK$3,2),0)</f>
        <v>#VALUE!</v>
      </c>
      <c r="DL26" s="2" t="e">
        <f ca="1">+IF(IFTA_Quarterly!$I43&gt;0,ROUND(IFTA_Quarterly!$I43*Int_Exchange_2!DL$5/100*DL$3,2),0)</f>
        <v>#VALUE!</v>
      </c>
      <c r="DM26" s="2" t="e">
        <f ca="1">+IF(IFTA_Quarterly!$I43&gt;0,ROUND(IFTA_Quarterly!$I43*Int_Exchange_2!DM$5/100*DM$3,2),0)</f>
        <v>#VALUE!</v>
      </c>
      <c r="DN26" s="2" t="e">
        <f ca="1">+IF(IFTA_Quarterly!$I43&gt;0,ROUND(IFTA_Quarterly!$I43*Int_Exchange_2!DN$5/100*DN$3,2),0)</f>
        <v>#VALUE!</v>
      </c>
      <c r="DO26" s="2" t="e">
        <f ca="1">+IF(IFTA_Quarterly!$I43&gt;0,ROUND(IFTA_Quarterly!$I43*Int_Exchange_2!DO$5/100*DO$3,2),0)</f>
        <v>#VALUE!</v>
      </c>
      <c r="DP26" s="2" t="e">
        <f ca="1">+IF(IFTA_Quarterly!$I43&gt;0,ROUND(IFTA_Quarterly!$I43*Int_Exchange_2!DP$5/100*DP$3,2),0)</f>
        <v>#VALUE!</v>
      </c>
      <c r="DQ26" s="2" t="e">
        <f ca="1">+IF(IFTA_Quarterly!$I43&gt;0,ROUND(IFTA_Quarterly!$I43*Int_Exchange_2!DQ$5/100*DQ$3,2),0)</f>
        <v>#VALUE!</v>
      </c>
      <c r="DR26" s="2" t="e">
        <f ca="1">+IF(IFTA_Quarterly!$I43&gt;0,ROUND(IFTA_Quarterly!$I43*Int_Exchange_2!DR$5/100*DR$3,2),0)</f>
        <v>#VALUE!</v>
      </c>
      <c r="DS26" s="2" t="e">
        <f ca="1">+IF(IFTA_Quarterly!$I43&gt;0,ROUND(IFTA_Quarterly!$I43*Int_Exchange_2!DS$5/100*DS$3,2),0)</f>
        <v>#VALUE!</v>
      </c>
      <c r="DT26" s="2" t="e">
        <f ca="1">+IF(IFTA_Quarterly!$I43&gt;0,ROUND(IFTA_Quarterly!$I43*Int_Exchange_2!DT$5/100*DT$3,2),0)</f>
        <v>#VALUE!</v>
      </c>
      <c r="DU26" s="2" t="e">
        <f ca="1">+IF(IFTA_Quarterly!$I43&gt;0,ROUND(IFTA_Quarterly!$I43*Int_Exchange_2!DU$5/100*DU$3,2),0)</f>
        <v>#VALUE!</v>
      </c>
      <c r="DV26" s="2" t="e">
        <f ca="1">+IF(IFTA_Quarterly!$I43&gt;0,ROUND(IFTA_Quarterly!$I43*Int_Exchange_2!DV$5/100*DV$3,2),0)</f>
        <v>#VALUE!</v>
      </c>
      <c r="DW26" s="2" t="e">
        <f ca="1">+IF(IFTA_Quarterly!$I43&gt;0,ROUND(IFTA_Quarterly!$I43*Int_Exchange_2!DW$5/100*DW$3,2),0)</f>
        <v>#VALUE!</v>
      </c>
      <c r="DX26" s="2" t="e">
        <f ca="1">+IF(IFTA_Quarterly!$I43&gt;0,ROUND(IFTA_Quarterly!$I43*Int_Exchange_2!DX$5/100*DX$3,2),0)</f>
        <v>#VALUE!</v>
      </c>
      <c r="DY26" s="2" t="e">
        <f ca="1">+IF(IFTA_Quarterly!$I43&gt;0,ROUND(IFTA_Quarterly!$I43*Int_Exchange_2!DY$5/100*DY$3,2),0)</f>
        <v>#VALUE!</v>
      </c>
      <c r="DZ26" s="2" t="e">
        <f ca="1">+IF(IFTA_Quarterly!$I43&gt;0,ROUND(IFTA_Quarterly!$I43*Int_Exchange_2!DZ$5/100*DZ$3,2),0)</f>
        <v>#VALUE!</v>
      </c>
      <c r="EA26" s="2" t="e">
        <f ca="1">+IF(IFTA_Quarterly!$I43&gt;0,ROUND(IFTA_Quarterly!$I43*Int_Exchange_2!EA$5/100*EA$3,2),0)</f>
        <v>#VALUE!</v>
      </c>
      <c r="EB26" s="2" t="e">
        <f ca="1">+IF(IFTA_Quarterly!$I43&gt;0,ROUND(IFTA_Quarterly!$I43*Int_Exchange_2!EB$5/100*EB$3,2),0)</f>
        <v>#VALUE!</v>
      </c>
      <c r="EC26" s="2" t="e">
        <f ca="1">+IF(IFTA_Quarterly!$I43&gt;0,ROUND(IFTA_Quarterly!$I43*Int_Exchange_2!EC$5/100*EC$3,2),0)</f>
        <v>#VALUE!</v>
      </c>
      <c r="ED26" s="2" t="e">
        <f ca="1">+IF(IFTA_Quarterly!$I43&gt;0,ROUND(IFTA_Quarterly!$I43*Int_Exchange_2!ED$5/100*ED$3,2),0)</f>
        <v>#VALUE!</v>
      </c>
      <c r="EE26" s="2" t="e">
        <f ca="1">+IF(IFTA_Quarterly!$I43&gt;0,ROUND(IFTA_Quarterly!$I43*Int_Exchange_2!EE$5/100*EE$3,2),0)</f>
        <v>#VALUE!</v>
      </c>
    </row>
    <row r="27" spans="1:135" x14ac:dyDescent="0.25">
      <c r="A27" s="2" t="s">
        <v>37</v>
      </c>
      <c r="B27" s="2" t="str">
        <f t="shared" ca="1" si="97"/>
        <v/>
      </c>
      <c r="C27" s="2" t="e">
        <f ca="1">+IF(IFTA_Quarterly!$I44&gt;0,ROUND(IFTA_Quarterly!$I44*Int_Exchange_2!C$5/100*C$3,2),0)</f>
        <v>#VALUE!</v>
      </c>
      <c r="D27" s="2" t="e">
        <f ca="1">+IF(IFTA_Quarterly!$I44&gt;0,ROUND(IFTA_Quarterly!$I44*Int_Exchange_2!D$5/100*D$3,2),0)</f>
        <v>#VALUE!</v>
      </c>
      <c r="E27" s="2" t="e">
        <f ca="1">+IF(IFTA_Quarterly!$I44&gt;0,ROUND(IFTA_Quarterly!$I44*Int_Exchange_2!E$5/100*E$3,2),0)</f>
        <v>#VALUE!</v>
      </c>
      <c r="F27" s="2" t="e">
        <f ca="1">+IF(IFTA_Quarterly!$I44&gt;0,ROUND(IFTA_Quarterly!$I44*Int_Exchange_2!F$5/100*F$3,2),0)</f>
        <v>#VALUE!</v>
      </c>
      <c r="G27" s="2" t="e">
        <f ca="1">+IF(IFTA_Quarterly!$I44&gt;0,ROUND(IFTA_Quarterly!$I44*Int_Exchange_2!G$5/100*G$3,2),0)</f>
        <v>#VALUE!</v>
      </c>
      <c r="H27" s="2" t="e">
        <f ca="1">+IF(IFTA_Quarterly!$I44&gt;0,ROUND(IFTA_Quarterly!$I44*Int_Exchange_2!H$5/100*H$3,2),0)</f>
        <v>#VALUE!</v>
      </c>
      <c r="I27" s="2" t="e">
        <f ca="1">+IF(IFTA_Quarterly!$I44&gt;0,ROUND(IFTA_Quarterly!$I44*Int_Exchange_2!I$5/100*I$3,2),0)</f>
        <v>#VALUE!</v>
      </c>
      <c r="J27" s="2" t="e">
        <f ca="1">+IF(IFTA_Quarterly!$I44&gt;0,ROUND(IFTA_Quarterly!$I44*Int_Exchange_2!J$5/100*J$3,2),0)</f>
        <v>#VALUE!</v>
      </c>
      <c r="K27" s="2" t="e">
        <f ca="1">+IF(IFTA_Quarterly!$I44&gt;0,ROUND(IFTA_Quarterly!$I44*Int_Exchange_2!K$5/100*K$3,2),0)</f>
        <v>#VALUE!</v>
      </c>
      <c r="L27" s="2" t="e">
        <f ca="1">+IF(IFTA_Quarterly!$I44&gt;0,ROUND(IFTA_Quarterly!$I44*Int_Exchange_2!L$5/100*L$3,2),0)</f>
        <v>#VALUE!</v>
      </c>
      <c r="M27" s="2" t="e">
        <f ca="1">+IF(IFTA_Quarterly!$I44&gt;0,ROUND(IFTA_Quarterly!$I44*Int_Exchange_2!M$5/100*M$3,2),0)</f>
        <v>#VALUE!</v>
      </c>
      <c r="N27" s="2" t="e">
        <f ca="1">+IF(IFTA_Quarterly!$I44&gt;0,ROUND(IFTA_Quarterly!$I44*Int_Exchange_2!N$5/100*N$3,2),0)</f>
        <v>#VALUE!</v>
      </c>
      <c r="O27" s="2" t="e">
        <f ca="1">+IF(IFTA_Quarterly!$I44&gt;0,ROUND(IFTA_Quarterly!$I44*Int_Exchange_2!O$5/100*O$3,2),0)</f>
        <v>#VALUE!</v>
      </c>
      <c r="P27" s="2" t="e">
        <f ca="1">+IF(IFTA_Quarterly!$I44&gt;0,ROUND(IFTA_Quarterly!$I44*Int_Exchange_2!P$5/100*P$3,2),0)</f>
        <v>#VALUE!</v>
      </c>
      <c r="Q27" s="2" t="e">
        <f ca="1">+IF(IFTA_Quarterly!$I44&gt;0,ROUND(IFTA_Quarterly!$I44*Int_Exchange_2!Q$5/100*Q$3,2),0)</f>
        <v>#VALUE!</v>
      </c>
      <c r="R27" s="2" t="e">
        <f ca="1">+IF(IFTA_Quarterly!$I44&gt;0,ROUND(IFTA_Quarterly!$I44*Int_Exchange_2!R$5/100*R$3,2),0)</f>
        <v>#VALUE!</v>
      </c>
      <c r="S27" s="2" t="e">
        <f ca="1">+IF(IFTA_Quarterly!$I44&gt;0,ROUND(IFTA_Quarterly!$I44*Int_Exchange_2!S$5/100*S$3,2),0)</f>
        <v>#VALUE!</v>
      </c>
      <c r="T27" s="2" t="e">
        <f ca="1">+IF(IFTA_Quarterly!$I44&gt;0,ROUND(IFTA_Quarterly!$I44*Int_Exchange_2!T$5/100*T$3,2),0)</f>
        <v>#VALUE!</v>
      </c>
      <c r="U27" s="2" t="e">
        <f ca="1">+IF(IFTA_Quarterly!$I44&gt;0,ROUND(IFTA_Quarterly!$I44*Int_Exchange_2!U$5/100*U$3,2),0)</f>
        <v>#VALUE!</v>
      </c>
      <c r="V27" s="2" t="e">
        <f ca="1">+IF(IFTA_Quarterly!$I44&gt;0,ROUND(IFTA_Quarterly!$I44*Int_Exchange_2!V$5/100*V$3,2),0)</f>
        <v>#VALUE!</v>
      </c>
      <c r="W27" s="2" t="e">
        <f ca="1">+IF(IFTA_Quarterly!$I44&gt;0,ROUND(IFTA_Quarterly!$I44*Int_Exchange_2!W$5/100*W$3,2),0)</f>
        <v>#VALUE!</v>
      </c>
      <c r="X27" s="2" t="e">
        <f ca="1">+IF(IFTA_Quarterly!$I44&gt;0,ROUND(IFTA_Quarterly!$I44*Int_Exchange_2!X$5/100*X$3,2),0)</f>
        <v>#VALUE!</v>
      </c>
      <c r="Y27" s="2" t="e">
        <f ca="1">+IF(IFTA_Quarterly!$I44&gt;0,ROUND(IFTA_Quarterly!$I44*Int_Exchange_2!Y$5/100*Y$3,2),0)</f>
        <v>#VALUE!</v>
      </c>
      <c r="Z27" s="2" t="e">
        <f ca="1">+IF(IFTA_Quarterly!$I44&gt;0,ROUND(IFTA_Quarterly!$I44*Int_Exchange_2!Z$5/100*Z$3,2),0)</f>
        <v>#VALUE!</v>
      </c>
      <c r="AA27" s="2" t="e">
        <f ca="1">+IF(IFTA_Quarterly!$I44&gt;0,ROUND(IFTA_Quarterly!$I44*Int_Exchange_2!AA$5/100*AA$3,2),0)</f>
        <v>#VALUE!</v>
      </c>
      <c r="AB27" s="2" t="e">
        <f ca="1">+IF(IFTA_Quarterly!$I44&gt;0,ROUND(IFTA_Quarterly!$I44*Int_Exchange_2!AB$5/100*AB$3,2),0)</f>
        <v>#VALUE!</v>
      </c>
      <c r="AC27" s="2" t="e">
        <f ca="1">+IF(IFTA_Quarterly!$I44&gt;0,ROUND(IFTA_Quarterly!$I44*Int_Exchange_2!AC$5/100*AC$3,2),0)</f>
        <v>#VALUE!</v>
      </c>
      <c r="AD27" s="2" t="e">
        <f ca="1">+IF(IFTA_Quarterly!$I44&gt;0,ROUND(IFTA_Quarterly!$I44*Int_Exchange_2!AD$5/100*AD$3,2),0)</f>
        <v>#VALUE!</v>
      </c>
      <c r="AE27" s="2" t="e">
        <f ca="1">+IF(IFTA_Quarterly!$I44&gt;0,ROUND(IFTA_Quarterly!$I44*Int_Exchange_2!AE$5/100*AE$3,2),0)</f>
        <v>#VALUE!</v>
      </c>
      <c r="AF27" s="2" t="e">
        <f ca="1">+IF(IFTA_Quarterly!$I44&gt;0,ROUND(IFTA_Quarterly!$I44*Int_Exchange_2!AF$5/100*AF$3,2),0)</f>
        <v>#VALUE!</v>
      </c>
      <c r="AG27" s="2" t="e">
        <f ca="1">+IF(IFTA_Quarterly!$I44&gt;0,ROUND(IFTA_Quarterly!$I44*Int_Exchange_2!AG$5/100*AG$3,2),0)</f>
        <v>#VALUE!</v>
      </c>
      <c r="AH27" s="2" t="e">
        <f ca="1">+IF(IFTA_Quarterly!$I44&gt;0,ROUND(IFTA_Quarterly!$I44*Int_Exchange_2!AH$5/100*AH$3,2),0)</f>
        <v>#VALUE!</v>
      </c>
      <c r="AI27" s="2" t="e">
        <f ca="1">+IF(IFTA_Quarterly!$I44&gt;0,ROUND(IFTA_Quarterly!$I44*Int_Exchange_2!AI$5/100*AI$3,2),0)</f>
        <v>#VALUE!</v>
      </c>
      <c r="AJ27" s="2" t="e">
        <f ca="1">+IF(IFTA_Quarterly!$I44&gt;0,ROUND(IFTA_Quarterly!$I44*Int_Exchange_2!AJ$5/100*AJ$3,2),0)</f>
        <v>#VALUE!</v>
      </c>
      <c r="AK27" s="2" t="e">
        <f ca="1">+IF(IFTA_Quarterly!$I44&gt;0,ROUND(IFTA_Quarterly!$I44*Int_Exchange_2!AK$5/100*AK$3,2),0)</f>
        <v>#VALUE!</v>
      </c>
      <c r="AL27" s="2" t="e">
        <f ca="1">+IF(IFTA_Quarterly!$I44&gt;0,ROUND(IFTA_Quarterly!$I44*Int_Exchange_2!AL$5/100*AL$3,2),0)</f>
        <v>#VALUE!</v>
      </c>
      <c r="AM27" s="2" t="e">
        <f ca="1">+IF(IFTA_Quarterly!$I44&gt;0,ROUND(IFTA_Quarterly!$I44*Int_Exchange_2!AM$5/100*AM$3,2),0)</f>
        <v>#VALUE!</v>
      </c>
      <c r="AN27" s="2" t="e">
        <f ca="1">+IF(IFTA_Quarterly!$I44&gt;0,ROUND(IFTA_Quarterly!$I44*Int_Exchange_2!AN$5/100*AN$3,2),0)</f>
        <v>#VALUE!</v>
      </c>
      <c r="AO27" s="2" t="e">
        <f ca="1">+IF(IFTA_Quarterly!$I44&gt;0,ROUND(IFTA_Quarterly!$I44*Int_Exchange_2!AO$5/100*AO$3,2),0)</f>
        <v>#VALUE!</v>
      </c>
      <c r="AP27" s="2" t="e">
        <f ca="1">+IF(IFTA_Quarterly!$I44&gt;0,ROUND(IFTA_Quarterly!$I44*Int_Exchange_2!AP$5/100*AP$3,2),0)</f>
        <v>#VALUE!</v>
      </c>
      <c r="AQ27" s="2" t="e">
        <f ca="1">+IF(IFTA_Quarterly!$I44&gt;0,ROUND(IFTA_Quarterly!$I44*Int_Exchange_2!AQ$5/100*AQ$3,2),0)</f>
        <v>#VALUE!</v>
      </c>
      <c r="AR27" s="2" t="e">
        <f ca="1">+IF(IFTA_Quarterly!$I44&gt;0,ROUND(IFTA_Quarterly!$I44*Int_Exchange_2!AR$5/100*AR$3,2),0)</f>
        <v>#VALUE!</v>
      </c>
      <c r="AS27" s="2" t="e">
        <f ca="1">+IF(IFTA_Quarterly!$I44&gt;0,ROUND(IFTA_Quarterly!$I44*Int_Exchange_2!AS$5/100*AS$3,2),0)</f>
        <v>#VALUE!</v>
      </c>
      <c r="AT27" s="2" t="e">
        <f ca="1">+IF(IFTA_Quarterly!$I44&gt;0,ROUND(IFTA_Quarterly!$I44*Int_Exchange_2!AT$5/100*AT$3,2),0)</f>
        <v>#VALUE!</v>
      </c>
      <c r="AU27" s="2" t="e">
        <f ca="1">+IF(IFTA_Quarterly!$I44&gt;0,ROUND(IFTA_Quarterly!$I44*Int_Exchange_2!AU$5/100*AU$3,2),0)</f>
        <v>#VALUE!</v>
      </c>
      <c r="AV27" s="2" t="e">
        <f ca="1">+IF(IFTA_Quarterly!$I44&gt;0,ROUND(IFTA_Quarterly!$I44*Int_Exchange_2!AV$5/100*AV$3,2),0)</f>
        <v>#VALUE!</v>
      </c>
      <c r="AW27" s="2" t="e">
        <f ca="1">+IF(IFTA_Quarterly!$I44&gt;0,ROUND(IFTA_Quarterly!$I44*Int_Exchange_2!AW$5/100*AW$3,2),0)</f>
        <v>#VALUE!</v>
      </c>
      <c r="AX27" s="2" t="e">
        <f ca="1">+IF(IFTA_Quarterly!$I44&gt;0,ROUND(IFTA_Quarterly!$I44*Int_Exchange_2!AX$5/100*AX$3,2),0)</f>
        <v>#VALUE!</v>
      </c>
      <c r="AY27" s="2" t="e">
        <f ca="1">+IF(IFTA_Quarterly!$I44&gt;0,ROUND(IFTA_Quarterly!$I44*Int_Exchange_2!AY$5/100*AY$3,2),0)</f>
        <v>#VALUE!</v>
      </c>
      <c r="AZ27" s="2" t="e">
        <f ca="1">+IF(IFTA_Quarterly!$I44&gt;0,ROUND(IFTA_Quarterly!$I44*Int_Exchange_2!AZ$5/100*AZ$3,2),0)</f>
        <v>#VALUE!</v>
      </c>
      <c r="BA27" s="2" t="e">
        <f ca="1">+IF(IFTA_Quarterly!$I44&gt;0,ROUND(IFTA_Quarterly!$I44*Int_Exchange_2!BA$5/100*BA$3,2),0)</f>
        <v>#VALUE!</v>
      </c>
      <c r="BB27" s="2" t="e">
        <f ca="1">+IF(IFTA_Quarterly!$I44&gt;0,ROUND(IFTA_Quarterly!$I44*Int_Exchange_2!BB$5/100*BB$3,2),0)</f>
        <v>#VALUE!</v>
      </c>
      <c r="BC27" s="2" t="e">
        <f ca="1">+IF(IFTA_Quarterly!$I44&gt;0,ROUND(IFTA_Quarterly!$I44*Int_Exchange_2!BC$5/100*BC$3,2),0)</f>
        <v>#VALUE!</v>
      </c>
      <c r="BD27" s="2" t="e">
        <f ca="1">+IF(IFTA_Quarterly!$I44&gt;0,ROUND(IFTA_Quarterly!$I44*Int_Exchange_2!BD$5/100*BD$3,2),0)</f>
        <v>#VALUE!</v>
      </c>
      <c r="BE27" s="2" t="e">
        <f ca="1">+IF(IFTA_Quarterly!$I44&gt;0,ROUND(IFTA_Quarterly!$I44*Int_Exchange_2!BE$5/100*BE$3,2),0)</f>
        <v>#VALUE!</v>
      </c>
      <c r="BF27" s="2" t="e">
        <f ca="1">+IF(IFTA_Quarterly!$I44&gt;0,ROUND(IFTA_Quarterly!$I44*Int_Exchange_2!BF$5/100*BF$3,2),0)</f>
        <v>#VALUE!</v>
      </c>
      <c r="BG27" s="2" t="e">
        <f ca="1">+IF(IFTA_Quarterly!$I44&gt;0,ROUND(IFTA_Quarterly!$I44*Int_Exchange_2!BG$5/100*BG$3,2),0)</f>
        <v>#VALUE!</v>
      </c>
      <c r="BH27" s="2" t="e">
        <f ca="1">+IF(IFTA_Quarterly!$I44&gt;0,ROUND(IFTA_Quarterly!$I44*Int_Exchange_2!BH$5/100*BH$3,2),0)</f>
        <v>#VALUE!</v>
      </c>
      <c r="BI27" s="2" t="e">
        <f ca="1">+IF(IFTA_Quarterly!$I44&gt;0,ROUND(IFTA_Quarterly!$I44*Int_Exchange_2!BI$5/100*BI$3,2),0)</f>
        <v>#VALUE!</v>
      </c>
      <c r="BJ27" s="2" t="e">
        <f ca="1">+IF(IFTA_Quarterly!$I44&gt;0,ROUND(IFTA_Quarterly!$I44*Int_Exchange_2!BJ$5/100*BJ$3,2),0)</f>
        <v>#VALUE!</v>
      </c>
      <c r="BK27" s="2" t="e">
        <f ca="1">+IF(IFTA_Quarterly!$I44&gt;0,ROUND(IFTA_Quarterly!$I44*Int_Exchange_2!BK$5/100*BK$3,2),0)</f>
        <v>#VALUE!</v>
      </c>
      <c r="BL27" s="2" t="e">
        <f ca="1">+IF(IFTA_Quarterly!$I44&gt;0,ROUND(IFTA_Quarterly!$I44*Int_Exchange_2!BL$5/100*BL$3,2),0)</f>
        <v>#VALUE!</v>
      </c>
      <c r="BM27" s="2" t="e">
        <f ca="1">+IF(IFTA_Quarterly!$I44&gt;0,ROUND(IFTA_Quarterly!$I44*Int_Exchange_2!BM$5/100*BM$3,2),0)</f>
        <v>#VALUE!</v>
      </c>
      <c r="BN27" s="2" t="e">
        <f ca="1">+IF(IFTA_Quarterly!$I44&gt;0,ROUND(IFTA_Quarterly!$I44*Int_Exchange_2!BN$5/100*BN$3,2),0)</f>
        <v>#VALUE!</v>
      </c>
      <c r="BO27" s="2" t="e">
        <f ca="1">+IF(IFTA_Quarterly!$I44&gt;0,ROUND(IFTA_Quarterly!$I44*Int_Exchange_2!BO$5/100*BO$3,2),0)</f>
        <v>#VALUE!</v>
      </c>
      <c r="BP27" s="2" t="e">
        <f ca="1">+IF(IFTA_Quarterly!$I44&gt;0,ROUND(IFTA_Quarterly!$I44*Int_Exchange_2!BP$5/100*BP$3,2),0)</f>
        <v>#VALUE!</v>
      </c>
      <c r="BQ27" s="2" t="e">
        <f ca="1">+IF(IFTA_Quarterly!$I44&gt;0,ROUND(IFTA_Quarterly!$I44*Int_Exchange_2!BQ$5/100*BQ$3,2),0)</f>
        <v>#VALUE!</v>
      </c>
      <c r="BR27" s="2" t="e">
        <f ca="1">+IF(IFTA_Quarterly!$I44&gt;0,ROUND(IFTA_Quarterly!$I44*Int_Exchange_2!BR$5/100*BR$3,2),0)</f>
        <v>#VALUE!</v>
      </c>
      <c r="BS27" s="2" t="e">
        <f ca="1">+IF(IFTA_Quarterly!$I44&gt;0,ROUND(IFTA_Quarterly!$I44*Int_Exchange_2!BS$5/100*BS$3,2),0)</f>
        <v>#VALUE!</v>
      </c>
      <c r="BT27" s="2" t="e">
        <f ca="1">+IF(IFTA_Quarterly!$I44&gt;0,ROUND(IFTA_Quarterly!$I44*Int_Exchange_2!BT$5/100*BT$3,2),0)</f>
        <v>#VALUE!</v>
      </c>
      <c r="BU27" s="2" t="e">
        <f ca="1">+IF(IFTA_Quarterly!$I44&gt;0,ROUND(IFTA_Quarterly!$I44*Int_Exchange_2!BU$5/100*BU$3,2),0)</f>
        <v>#VALUE!</v>
      </c>
      <c r="BV27" s="2" t="e">
        <f ca="1">+IF(IFTA_Quarterly!$I44&gt;0,ROUND(IFTA_Quarterly!$I44*Int_Exchange_2!BV$5/100*BV$3,2),0)</f>
        <v>#VALUE!</v>
      </c>
      <c r="BW27" s="2" t="e">
        <f ca="1">+IF(IFTA_Quarterly!$I44&gt;0,ROUND(IFTA_Quarterly!$I44*Int_Exchange_2!BW$5/100*BW$3,2),0)</f>
        <v>#VALUE!</v>
      </c>
      <c r="BX27" s="2" t="e">
        <f ca="1">+IF(IFTA_Quarterly!$I44&gt;0,ROUND(IFTA_Quarterly!$I44*Int_Exchange_2!BX$5/100*BX$3,2),0)</f>
        <v>#VALUE!</v>
      </c>
      <c r="BY27" s="2" t="e">
        <f ca="1">+IF(IFTA_Quarterly!$I44&gt;0,ROUND(IFTA_Quarterly!$I44*Int_Exchange_2!BY$5/100*BY$3,2),0)</f>
        <v>#VALUE!</v>
      </c>
      <c r="BZ27" s="2" t="e">
        <f ca="1">+IF(IFTA_Quarterly!$I44&gt;0,ROUND(IFTA_Quarterly!$I44*Int_Exchange_2!BZ$5/100*BZ$3,2),0)</f>
        <v>#VALUE!</v>
      </c>
      <c r="CA27" s="2" t="e">
        <f ca="1">+IF(IFTA_Quarterly!$I44&gt;0,ROUND(IFTA_Quarterly!$I44*Int_Exchange_2!CA$5/100*CA$3,2),0)</f>
        <v>#VALUE!</v>
      </c>
      <c r="CB27" s="2" t="e">
        <f ca="1">+IF(IFTA_Quarterly!$I44&gt;0,ROUND(IFTA_Quarterly!$I44*Int_Exchange_2!CB$5/100*CB$3,2),0)</f>
        <v>#VALUE!</v>
      </c>
      <c r="CC27" s="2" t="e">
        <f ca="1">+IF(IFTA_Quarterly!$I44&gt;0,ROUND(IFTA_Quarterly!$I44*Int_Exchange_2!CC$5/100*CC$3,2),0)</f>
        <v>#VALUE!</v>
      </c>
      <c r="CD27" s="2" t="e">
        <f ca="1">+IF(IFTA_Quarterly!$I44&gt;0,ROUND(IFTA_Quarterly!$I44*Int_Exchange_2!CD$5/100*CD$3,2),0)</f>
        <v>#VALUE!</v>
      </c>
      <c r="CE27" s="2" t="e">
        <f ca="1">+IF(IFTA_Quarterly!$I44&gt;0,ROUND(IFTA_Quarterly!$I44*Int_Exchange_2!CE$5/100*CE$3,2),0)</f>
        <v>#VALUE!</v>
      </c>
      <c r="CF27" s="2" t="e">
        <f ca="1">+IF(IFTA_Quarterly!$I44&gt;0,ROUND(IFTA_Quarterly!$I44*Int_Exchange_2!CF$5/100*CF$3,2),0)</f>
        <v>#VALUE!</v>
      </c>
      <c r="CG27" s="2" t="e">
        <f ca="1">+IF(IFTA_Quarterly!$I44&gt;0,ROUND(IFTA_Quarterly!$I44*Int_Exchange_2!CG$5/100*CG$3,2),0)</f>
        <v>#VALUE!</v>
      </c>
      <c r="CH27" s="2" t="e">
        <f ca="1">+IF(IFTA_Quarterly!$I44&gt;0,ROUND(IFTA_Quarterly!$I44*Int_Exchange_2!CH$5/100*CH$3,2),0)</f>
        <v>#VALUE!</v>
      </c>
      <c r="CI27" s="2" t="e">
        <f ca="1">+IF(IFTA_Quarterly!$I44&gt;0,ROUND(IFTA_Quarterly!$I44*Int_Exchange_2!CI$5/100*CI$3,2),0)</f>
        <v>#VALUE!</v>
      </c>
      <c r="CJ27" s="2" t="e">
        <f ca="1">+IF(IFTA_Quarterly!$I44&gt;0,ROUND(IFTA_Quarterly!$I44*Int_Exchange_2!CJ$5/100*CJ$3,2),0)</f>
        <v>#VALUE!</v>
      </c>
      <c r="CK27" s="2" t="e">
        <f ca="1">+IF(IFTA_Quarterly!$I44&gt;0,ROUND(IFTA_Quarterly!$I44*Int_Exchange_2!CK$5/100*CK$3,2),0)</f>
        <v>#VALUE!</v>
      </c>
      <c r="CL27" s="2" t="e">
        <f ca="1">+IF(IFTA_Quarterly!$I44&gt;0,ROUND(IFTA_Quarterly!$I44*Int_Exchange_2!CL$5/100*CL$3,2),0)</f>
        <v>#VALUE!</v>
      </c>
      <c r="CM27" s="2" t="e">
        <f ca="1">+IF(IFTA_Quarterly!$I44&gt;0,ROUND(IFTA_Quarterly!$I44*Int_Exchange_2!CM$5/100*CM$3,2),0)</f>
        <v>#VALUE!</v>
      </c>
      <c r="CN27" s="2" t="e">
        <f ca="1">+IF(IFTA_Quarterly!$I44&gt;0,ROUND(IFTA_Quarterly!$I44*Int_Exchange_2!CN$5/100*CN$3,2),0)</f>
        <v>#VALUE!</v>
      </c>
      <c r="CO27" s="2" t="e">
        <f ca="1">+IF(IFTA_Quarterly!$I44&gt;0,ROUND(IFTA_Quarterly!$I44*Int_Exchange_2!CO$5/100*CO$3,2),0)</f>
        <v>#VALUE!</v>
      </c>
      <c r="CP27" s="2" t="e">
        <f ca="1">+IF(IFTA_Quarterly!$I44&gt;0,ROUND(IFTA_Quarterly!$I44*Int_Exchange_2!CP$5/100*CP$3,2),0)</f>
        <v>#VALUE!</v>
      </c>
      <c r="CQ27" s="2" t="e">
        <f ca="1">+IF(IFTA_Quarterly!$I44&gt;0,ROUND(IFTA_Quarterly!$I44*Int_Exchange_2!CQ$5/100*CQ$3,2),0)</f>
        <v>#VALUE!</v>
      </c>
      <c r="CR27" s="2" t="e">
        <f ca="1">+IF(IFTA_Quarterly!$I44&gt;0,ROUND(IFTA_Quarterly!$I44*Int_Exchange_2!CR$5/100*CR$3,2),0)</f>
        <v>#VALUE!</v>
      </c>
      <c r="CS27" s="2" t="e">
        <f ca="1">+IF(IFTA_Quarterly!$I44&gt;0,ROUND(IFTA_Quarterly!$I44*Int_Exchange_2!CS$5/100*CS$3,2),0)</f>
        <v>#VALUE!</v>
      </c>
      <c r="CT27" s="2" t="e">
        <f ca="1">+IF(IFTA_Quarterly!$I44&gt;0,ROUND(IFTA_Quarterly!$I44*Int_Exchange_2!CT$5/100*CT$3,2),0)</f>
        <v>#VALUE!</v>
      </c>
      <c r="CU27" s="2" t="e">
        <f ca="1">+IF(IFTA_Quarterly!$I44&gt;0,ROUND(IFTA_Quarterly!$I44*Int_Exchange_2!CU$5/100*CU$3,2),0)</f>
        <v>#VALUE!</v>
      </c>
      <c r="CV27" s="2" t="e">
        <f ca="1">+IF(IFTA_Quarterly!$I44&gt;0,ROUND(IFTA_Quarterly!$I44*Int_Exchange_2!CV$5/100*CV$3,2),0)</f>
        <v>#VALUE!</v>
      </c>
      <c r="CW27" s="2" t="e">
        <f ca="1">+IF(IFTA_Quarterly!$I44&gt;0,ROUND(IFTA_Quarterly!$I44*Int_Exchange_2!CW$5/100*CW$3,2),0)</f>
        <v>#VALUE!</v>
      </c>
      <c r="CX27" s="2" t="e">
        <f ca="1">+IF(IFTA_Quarterly!$I44&gt;0,ROUND(IFTA_Quarterly!$I44*Int_Exchange_2!CX$5/100*CX$3,2),0)</f>
        <v>#VALUE!</v>
      </c>
      <c r="CY27" s="2" t="e">
        <f ca="1">+IF(IFTA_Quarterly!$I44&gt;0,ROUND(IFTA_Quarterly!$I44*Int_Exchange_2!CY$5/100*CY$3,2),0)</f>
        <v>#VALUE!</v>
      </c>
      <c r="CZ27" s="2" t="e">
        <f ca="1">+IF(IFTA_Quarterly!$I44&gt;0,ROUND(IFTA_Quarterly!$I44*Int_Exchange_2!CZ$5/100*CZ$3,2),0)</f>
        <v>#VALUE!</v>
      </c>
      <c r="DA27" s="2" t="e">
        <f ca="1">+IF(IFTA_Quarterly!$I44&gt;0,ROUND(IFTA_Quarterly!$I44*Int_Exchange_2!DA$5/100*DA$3,2),0)</f>
        <v>#VALUE!</v>
      </c>
      <c r="DB27" s="2" t="e">
        <f ca="1">+IF(IFTA_Quarterly!$I44&gt;0,ROUND(IFTA_Quarterly!$I44*Int_Exchange_2!DB$5/100*DB$3,2),0)</f>
        <v>#VALUE!</v>
      </c>
      <c r="DC27" s="2" t="e">
        <f ca="1">+IF(IFTA_Quarterly!$I44&gt;0,ROUND(IFTA_Quarterly!$I44*Int_Exchange_2!DC$5/100*DC$3,2),0)</f>
        <v>#VALUE!</v>
      </c>
      <c r="DD27" s="2" t="e">
        <f ca="1">+IF(IFTA_Quarterly!$I44&gt;0,ROUND(IFTA_Quarterly!$I44*Int_Exchange_2!DD$5/100*DD$3,2),0)</f>
        <v>#VALUE!</v>
      </c>
      <c r="DE27" s="2" t="e">
        <f ca="1">+IF(IFTA_Quarterly!$I44&gt;0,ROUND(IFTA_Quarterly!$I44*Int_Exchange_2!DE$5/100*DE$3,2),0)</f>
        <v>#VALUE!</v>
      </c>
      <c r="DF27" s="2" t="e">
        <f ca="1">+IF(IFTA_Quarterly!$I44&gt;0,ROUND(IFTA_Quarterly!$I44*Int_Exchange_2!DF$5/100*DF$3,2),0)</f>
        <v>#VALUE!</v>
      </c>
      <c r="DG27" s="2" t="e">
        <f ca="1">+IF(IFTA_Quarterly!$I44&gt;0,ROUND(IFTA_Quarterly!$I44*Int_Exchange_2!DG$5/100*DG$3,2),0)</f>
        <v>#VALUE!</v>
      </c>
      <c r="DH27" s="2" t="e">
        <f ca="1">+IF(IFTA_Quarterly!$I44&gt;0,ROUND(IFTA_Quarterly!$I44*Int_Exchange_2!DH$5/100*DH$3,2),0)</f>
        <v>#VALUE!</v>
      </c>
      <c r="DI27" s="2" t="e">
        <f ca="1">+IF(IFTA_Quarterly!$I44&gt;0,ROUND(IFTA_Quarterly!$I44*Int_Exchange_2!DI$5/100*DI$3,2),0)</f>
        <v>#VALUE!</v>
      </c>
      <c r="DJ27" s="2" t="e">
        <f ca="1">+IF(IFTA_Quarterly!$I44&gt;0,ROUND(IFTA_Quarterly!$I44*Int_Exchange_2!DJ$5/100*DJ$3,2),0)</f>
        <v>#VALUE!</v>
      </c>
      <c r="DK27" s="2" t="e">
        <f ca="1">+IF(IFTA_Quarterly!$I44&gt;0,ROUND(IFTA_Quarterly!$I44*Int_Exchange_2!DK$5/100*DK$3,2),0)</f>
        <v>#VALUE!</v>
      </c>
      <c r="DL27" s="2" t="e">
        <f ca="1">+IF(IFTA_Quarterly!$I44&gt;0,ROUND(IFTA_Quarterly!$I44*Int_Exchange_2!DL$5/100*DL$3,2),0)</f>
        <v>#VALUE!</v>
      </c>
      <c r="DM27" s="2" t="e">
        <f ca="1">+IF(IFTA_Quarterly!$I44&gt;0,ROUND(IFTA_Quarterly!$I44*Int_Exchange_2!DM$5/100*DM$3,2),0)</f>
        <v>#VALUE!</v>
      </c>
      <c r="DN27" s="2" t="e">
        <f ca="1">+IF(IFTA_Quarterly!$I44&gt;0,ROUND(IFTA_Quarterly!$I44*Int_Exchange_2!DN$5/100*DN$3,2),0)</f>
        <v>#VALUE!</v>
      </c>
      <c r="DO27" s="2" t="e">
        <f ca="1">+IF(IFTA_Quarterly!$I44&gt;0,ROUND(IFTA_Quarterly!$I44*Int_Exchange_2!DO$5/100*DO$3,2),0)</f>
        <v>#VALUE!</v>
      </c>
      <c r="DP27" s="2" t="e">
        <f ca="1">+IF(IFTA_Quarterly!$I44&gt;0,ROUND(IFTA_Quarterly!$I44*Int_Exchange_2!DP$5/100*DP$3,2),0)</f>
        <v>#VALUE!</v>
      </c>
      <c r="DQ27" s="2" t="e">
        <f ca="1">+IF(IFTA_Quarterly!$I44&gt;0,ROUND(IFTA_Quarterly!$I44*Int_Exchange_2!DQ$5/100*DQ$3,2),0)</f>
        <v>#VALUE!</v>
      </c>
      <c r="DR27" s="2" t="e">
        <f ca="1">+IF(IFTA_Quarterly!$I44&gt;0,ROUND(IFTA_Quarterly!$I44*Int_Exchange_2!DR$5/100*DR$3,2),0)</f>
        <v>#VALUE!</v>
      </c>
      <c r="DS27" s="2" t="e">
        <f ca="1">+IF(IFTA_Quarterly!$I44&gt;0,ROUND(IFTA_Quarterly!$I44*Int_Exchange_2!DS$5/100*DS$3,2),0)</f>
        <v>#VALUE!</v>
      </c>
      <c r="DT27" s="2" t="e">
        <f ca="1">+IF(IFTA_Quarterly!$I44&gt;0,ROUND(IFTA_Quarterly!$I44*Int_Exchange_2!DT$5/100*DT$3,2),0)</f>
        <v>#VALUE!</v>
      </c>
      <c r="DU27" s="2" t="e">
        <f ca="1">+IF(IFTA_Quarterly!$I44&gt;0,ROUND(IFTA_Quarterly!$I44*Int_Exchange_2!DU$5/100*DU$3,2),0)</f>
        <v>#VALUE!</v>
      </c>
      <c r="DV27" s="2" t="e">
        <f ca="1">+IF(IFTA_Quarterly!$I44&gt;0,ROUND(IFTA_Quarterly!$I44*Int_Exchange_2!DV$5/100*DV$3,2),0)</f>
        <v>#VALUE!</v>
      </c>
      <c r="DW27" s="2" t="e">
        <f ca="1">+IF(IFTA_Quarterly!$I44&gt;0,ROUND(IFTA_Quarterly!$I44*Int_Exchange_2!DW$5/100*DW$3,2),0)</f>
        <v>#VALUE!</v>
      </c>
      <c r="DX27" s="2" t="e">
        <f ca="1">+IF(IFTA_Quarterly!$I44&gt;0,ROUND(IFTA_Quarterly!$I44*Int_Exchange_2!DX$5/100*DX$3,2),0)</f>
        <v>#VALUE!</v>
      </c>
      <c r="DY27" s="2" t="e">
        <f ca="1">+IF(IFTA_Quarterly!$I44&gt;0,ROUND(IFTA_Quarterly!$I44*Int_Exchange_2!DY$5/100*DY$3,2),0)</f>
        <v>#VALUE!</v>
      </c>
      <c r="DZ27" s="2" t="e">
        <f ca="1">+IF(IFTA_Quarterly!$I44&gt;0,ROUND(IFTA_Quarterly!$I44*Int_Exchange_2!DZ$5/100*DZ$3,2),0)</f>
        <v>#VALUE!</v>
      </c>
      <c r="EA27" s="2" t="e">
        <f ca="1">+IF(IFTA_Quarterly!$I44&gt;0,ROUND(IFTA_Quarterly!$I44*Int_Exchange_2!EA$5/100*EA$3,2),0)</f>
        <v>#VALUE!</v>
      </c>
      <c r="EB27" s="2" t="e">
        <f ca="1">+IF(IFTA_Quarterly!$I44&gt;0,ROUND(IFTA_Quarterly!$I44*Int_Exchange_2!EB$5/100*EB$3,2),0)</f>
        <v>#VALUE!</v>
      </c>
      <c r="EC27" s="2" t="e">
        <f ca="1">+IF(IFTA_Quarterly!$I44&gt;0,ROUND(IFTA_Quarterly!$I44*Int_Exchange_2!EC$5/100*EC$3,2),0)</f>
        <v>#VALUE!</v>
      </c>
      <c r="ED27" s="2" t="e">
        <f ca="1">+IF(IFTA_Quarterly!$I44&gt;0,ROUND(IFTA_Quarterly!$I44*Int_Exchange_2!ED$5/100*ED$3,2),0)</f>
        <v>#VALUE!</v>
      </c>
      <c r="EE27" s="2" t="e">
        <f ca="1">+IF(IFTA_Quarterly!$I44&gt;0,ROUND(IFTA_Quarterly!$I44*Int_Exchange_2!EE$5/100*EE$3,2),0)</f>
        <v>#VALUE!</v>
      </c>
    </row>
    <row r="28" spans="1:135" x14ac:dyDescent="0.25">
      <c r="A28" s="2" t="s">
        <v>38</v>
      </c>
      <c r="B28" s="2" t="str">
        <f t="shared" ca="1" si="97"/>
        <v/>
      </c>
      <c r="C28" s="2" t="e">
        <f ca="1">+IF(IFTA_Quarterly!$I45&gt;0,ROUND(IFTA_Quarterly!$I45*Int_Exchange_2!C$5/100*C$3,2),0)</f>
        <v>#VALUE!</v>
      </c>
      <c r="D28" s="2" t="e">
        <f ca="1">+IF(IFTA_Quarterly!$I45&gt;0,ROUND(IFTA_Quarterly!$I45*Int_Exchange_2!D$5/100*D$3,2),0)</f>
        <v>#VALUE!</v>
      </c>
      <c r="E28" s="2" t="e">
        <f ca="1">+IF(IFTA_Quarterly!$I45&gt;0,ROUND(IFTA_Quarterly!$I45*Int_Exchange_2!E$5/100*E$3,2),0)</f>
        <v>#VALUE!</v>
      </c>
      <c r="F28" s="2" t="e">
        <f ca="1">+IF(IFTA_Quarterly!$I45&gt;0,ROUND(IFTA_Quarterly!$I45*Int_Exchange_2!F$5/100*F$3,2),0)</f>
        <v>#VALUE!</v>
      </c>
      <c r="G28" s="2" t="e">
        <f ca="1">+IF(IFTA_Quarterly!$I45&gt;0,ROUND(IFTA_Quarterly!$I45*Int_Exchange_2!G$5/100*G$3,2),0)</f>
        <v>#VALUE!</v>
      </c>
      <c r="H28" s="2" t="e">
        <f ca="1">+IF(IFTA_Quarterly!$I45&gt;0,ROUND(IFTA_Quarterly!$I45*Int_Exchange_2!H$5/100*H$3,2),0)</f>
        <v>#VALUE!</v>
      </c>
      <c r="I28" s="2" t="e">
        <f ca="1">+IF(IFTA_Quarterly!$I45&gt;0,ROUND(IFTA_Quarterly!$I45*Int_Exchange_2!I$5/100*I$3,2),0)</f>
        <v>#VALUE!</v>
      </c>
      <c r="J28" s="2" t="e">
        <f ca="1">+IF(IFTA_Quarterly!$I45&gt;0,ROUND(IFTA_Quarterly!$I45*Int_Exchange_2!J$5/100*J$3,2),0)</f>
        <v>#VALUE!</v>
      </c>
      <c r="K28" s="2" t="e">
        <f ca="1">+IF(IFTA_Quarterly!$I45&gt;0,ROUND(IFTA_Quarterly!$I45*Int_Exchange_2!K$5/100*K$3,2),0)</f>
        <v>#VALUE!</v>
      </c>
      <c r="L28" s="2" t="e">
        <f ca="1">+IF(IFTA_Quarterly!$I45&gt;0,ROUND(IFTA_Quarterly!$I45*Int_Exchange_2!L$5/100*L$3,2),0)</f>
        <v>#VALUE!</v>
      </c>
      <c r="M28" s="2" t="e">
        <f ca="1">+IF(IFTA_Quarterly!$I45&gt;0,ROUND(IFTA_Quarterly!$I45*Int_Exchange_2!M$5/100*M$3,2),0)</f>
        <v>#VALUE!</v>
      </c>
      <c r="N28" s="2" t="e">
        <f ca="1">+IF(IFTA_Quarterly!$I45&gt;0,ROUND(IFTA_Quarterly!$I45*Int_Exchange_2!N$5/100*N$3,2),0)</f>
        <v>#VALUE!</v>
      </c>
      <c r="O28" s="2" t="e">
        <f ca="1">+IF(IFTA_Quarterly!$I45&gt;0,ROUND(IFTA_Quarterly!$I45*Int_Exchange_2!O$5/100*O$3,2),0)</f>
        <v>#VALUE!</v>
      </c>
      <c r="P28" s="2" t="e">
        <f ca="1">+IF(IFTA_Quarterly!$I45&gt;0,ROUND(IFTA_Quarterly!$I45*Int_Exchange_2!P$5/100*P$3,2),0)</f>
        <v>#VALUE!</v>
      </c>
      <c r="Q28" s="2" t="e">
        <f ca="1">+IF(IFTA_Quarterly!$I45&gt;0,ROUND(IFTA_Quarterly!$I45*Int_Exchange_2!Q$5/100*Q$3,2),0)</f>
        <v>#VALUE!</v>
      </c>
      <c r="R28" s="2" t="e">
        <f ca="1">+IF(IFTA_Quarterly!$I45&gt;0,ROUND(IFTA_Quarterly!$I45*Int_Exchange_2!R$5/100*R$3,2),0)</f>
        <v>#VALUE!</v>
      </c>
      <c r="S28" s="2" t="e">
        <f ca="1">+IF(IFTA_Quarterly!$I45&gt;0,ROUND(IFTA_Quarterly!$I45*Int_Exchange_2!S$5/100*S$3,2),0)</f>
        <v>#VALUE!</v>
      </c>
      <c r="T28" s="2" t="e">
        <f ca="1">+IF(IFTA_Quarterly!$I45&gt;0,ROUND(IFTA_Quarterly!$I45*Int_Exchange_2!T$5/100*T$3,2),0)</f>
        <v>#VALUE!</v>
      </c>
      <c r="U28" s="2" t="e">
        <f ca="1">+IF(IFTA_Quarterly!$I45&gt;0,ROUND(IFTA_Quarterly!$I45*Int_Exchange_2!U$5/100*U$3,2),0)</f>
        <v>#VALUE!</v>
      </c>
      <c r="V28" s="2" t="e">
        <f ca="1">+IF(IFTA_Quarterly!$I45&gt;0,ROUND(IFTA_Quarterly!$I45*Int_Exchange_2!V$5/100*V$3,2),0)</f>
        <v>#VALUE!</v>
      </c>
      <c r="W28" s="2" t="e">
        <f ca="1">+IF(IFTA_Quarterly!$I45&gt;0,ROUND(IFTA_Quarterly!$I45*Int_Exchange_2!W$5/100*W$3,2),0)</f>
        <v>#VALUE!</v>
      </c>
      <c r="X28" s="2" t="e">
        <f ca="1">+IF(IFTA_Quarterly!$I45&gt;0,ROUND(IFTA_Quarterly!$I45*Int_Exchange_2!X$5/100*X$3,2),0)</f>
        <v>#VALUE!</v>
      </c>
      <c r="Y28" s="2" t="e">
        <f ca="1">+IF(IFTA_Quarterly!$I45&gt;0,ROUND(IFTA_Quarterly!$I45*Int_Exchange_2!Y$5/100*Y$3,2),0)</f>
        <v>#VALUE!</v>
      </c>
      <c r="Z28" s="2" t="e">
        <f ca="1">+IF(IFTA_Quarterly!$I45&gt;0,ROUND(IFTA_Quarterly!$I45*Int_Exchange_2!Z$5/100*Z$3,2),0)</f>
        <v>#VALUE!</v>
      </c>
      <c r="AA28" s="2" t="e">
        <f ca="1">+IF(IFTA_Quarterly!$I45&gt;0,ROUND(IFTA_Quarterly!$I45*Int_Exchange_2!AA$5/100*AA$3,2),0)</f>
        <v>#VALUE!</v>
      </c>
      <c r="AB28" s="2" t="e">
        <f ca="1">+IF(IFTA_Quarterly!$I45&gt;0,ROUND(IFTA_Quarterly!$I45*Int_Exchange_2!AB$5/100*AB$3,2),0)</f>
        <v>#VALUE!</v>
      </c>
      <c r="AC28" s="2" t="e">
        <f ca="1">+IF(IFTA_Quarterly!$I45&gt;0,ROUND(IFTA_Quarterly!$I45*Int_Exchange_2!AC$5/100*AC$3,2),0)</f>
        <v>#VALUE!</v>
      </c>
      <c r="AD28" s="2" t="e">
        <f ca="1">+IF(IFTA_Quarterly!$I45&gt;0,ROUND(IFTA_Quarterly!$I45*Int_Exchange_2!AD$5/100*AD$3,2),0)</f>
        <v>#VALUE!</v>
      </c>
      <c r="AE28" s="2" t="e">
        <f ca="1">+IF(IFTA_Quarterly!$I45&gt;0,ROUND(IFTA_Quarterly!$I45*Int_Exchange_2!AE$5/100*AE$3,2),0)</f>
        <v>#VALUE!</v>
      </c>
      <c r="AF28" s="2" t="e">
        <f ca="1">+IF(IFTA_Quarterly!$I45&gt;0,ROUND(IFTA_Quarterly!$I45*Int_Exchange_2!AF$5/100*AF$3,2),0)</f>
        <v>#VALUE!</v>
      </c>
      <c r="AG28" s="2" t="e">
        <f ca="1">+IF(IFTA_Quarterly!$I45&gt;0,ROUND(IFTA_Quarterly!$I45*Int_Exchange_2!AG$5/100*AG$3,2),0)</f>
        <v>#VALUE!</v>
      </c>
      <c r="AH28" s="2" t="e">
        <f ca="1">+IF(IFTA_Quarterly!$I45&gt;0,ROUND(IFTA_Quarterly!$I45*Int_Exchange_2!AH$5/100*AH$3,2),0)</f>
        <v>#VALUE!</v>
      </c>
      <c r="AI28" s="2" t="e">
        <f ca="1">+IF(IFTA_Quarterly!$I45&gt;0,ROUND(IFTA_Quarterly!$I45*Int_Exchange_2!AI$5/100*AI$3,2),0)</f>
        <v>#VALUE!</v>
      </c>
      <c r="AJ28" s="2" t="e">
        <f ca="1">+IF(IFTA_Quarterly!$I45&gt;0,ROUND(IFTA_Quarterly!$I45*Int_Exchange_2!AJ$5/100*AJ$3,2),0)</f>
        <v>#VALUE!</v>
      </c>
      <c r="AK28" s="2" t="e">
        <f ca="1">+IF(IFTA_Quarterly!$I45&gt;0,ROUND(IFTA_Quarterly!$I45*Int_Exchange_2!AK$5/100*AK$3,2),0)</f>
        <v>#VALUE!</v>
      </c>
      <c r="AL28" s="2" t="e">
        <f ca="1">+IF(IFTA_Quarterly!$I45&gt;0,ROUND(IFTA_Quarterly!$I45*Int_Exchange_2!AL$5/100*AL$3,2),0)</f>
        <v>#VALUE!</v>
      </c>
      <c r="AM28" s="2" t="e">
        <f ca="1">+IF(IFTA_Quarterly!$I45&gt;0,ROUND(IFTA_Quarterly!$I45*Int_Exchange_2!AM$5/100*AM$3,2),0)</f>
        <v>#VALUE!</v>
      </c>
      <c r="AN28" s="2" t="e">
        <f ca="1">+IF(IFTA_Quarterly!$I45&gt;0,ROUND(IFTA_Quarterly!$I45*Int_Exchange_2!AN$5/100*AN$3,2),0)</f>
        <v>#VALUE!</v>
      </c>
      <c r="AO28" s="2" t="e">
        <f ca="1">+IF(IFTA_Quarterly!$I45&gt;0,ROUND(IFTA_Quarterly!$I45*Int_Exchange_2!AO$5/100*AO$3,2),0)</f>
        <v>#VALUE!</v>
      </c>
      <c r="AP28" s="2" t="e">
        <f ca="1">+IF(IFTA_Quarterly!$I45&gt;0,ROUND(IFTA_Quarterly!$I45*Int_Exchange_2!AP$5/100*AP$3,2),0)</f>
        <v>#VALUE!</v>
      </c>
      <c r="AQ28" s="2" t="e">
        <f ca="1">+IF(IFTA_Quarterly!$I45&gt;0,ROUND(IFTA_Quarterly!$I45*Int_Exchange_2!AQ$5/100*AQ$3,2),0)</f>
        <v>#VALUE!</v>
      </c>
      <c r="AR28" s="2" t="e">
        <f ca="1">+IF(IFTA_Quarterly!$I45&gt;0,ROUND(IFTA_Quarterly!$I45*Int_Exchange_2!AR$5/100*AR$3,2),0)</f>
        <v>#VALUE!</v>
      </c>
      <c r="AS28" s="2" t="e">
        <f ca="1">+IF(IFTA_Quarterly!$I45&gt;0,ROUND(IFTA_Quarterly!$I45*Int_Exchange_2!AS$5/100*AS$3,2),0)</f>
        <v>#VALUE!</v>
      </c>
      <c r="AT28" s="2" t="e">
        <f ca="1">+IF(IFTA_Quarterly!$I45&gt;0,ROUND(IFTA_Quarterly!$I45*Int_Exchange_2!AT$5/100*AT$3,2),0)</f>
        <v>#VALUE!</v>
      </c>
      <c r="AU28" s="2" t="e">
        <f ca="1">+IF(IFTA_Quarterly!$I45&gt;0,ROUND(IFTA_Quarterly!$I45*Int_Exchange_2!AU$5/100*AU$3,2),0)</f>
        <v>#VALUE!</v>
      </c>
      <c r="AV28" s="2" t="e">
        <f ca="1">+IF(IFTA_Quarterly!$I45&gt;0,ROUND(IFTA_Quarterly!$I45*Int_Exchange_2!AV$5/100*AV$3,2),0)</f>
        <v>#VALUE!</v>
      </c>
      <c r="AW28" s="2" t="e">
        <f ca="1">+IF(IFTA_Quarterly!$I45&gt;0,ROUND(IFTA_Quarterly!$I45*Int_Exchange_2!AW$5/100*AW$3,2),0)</f>
        <v>#VALUE!</v>
      </c>
      <c r="AX28" s="2" t="e">
        <f ca="1">+IF(IFTA_Quarterly!$I45&gt;0,ROUND(IFTA_Quarterly!$I45*Int_Exchange_2!AX$5/100*AX$3,2),0)</f>
        <v>#VALUE!</v>
      </c>
      <c r="AY28" s="2" t="e">
        <f ca="1">+IF(IFTA_Quarterly!$I45&gt;0,ROUND(IFTA_Quarterly!$I45*Int_Exchange_2!AY$5/100*AY$3,2),0)</f>
        <v>#VALUE!</v>
      </c>
      <c r="AZ28" s="2" t="e">
        <f ca="1">+IF(IFTA_Quarterly!$I45&gt;0,ROUND(IFTA_Quarterly!$I45*Int_Exchange_2!AZ$5/100*AZ$3,2),0)</f>
        <v>#VALUE!</v>
      </c>
      <c r="BA28" s="2" t="e">
        <f ca="1">+IF(IFTA_Quarterly!$I45&gt;0,ROUND(IFTA_Quarterly!$I45*Int_Exchange_2!BA$5/100*BA$3,2),0)</f>
        <v>#VALUE!</v>
      </c>
      <c r="BB28" s="2" t="e">
        <f ca="1">+IF(IFTA_Quarterly!$I45&gt;0,ROUND(IFTA_Quarterly!$I45*Int_Exchange_2!BB$5/100*BB$3,2),0)</f>
        <v>#VALUE!</v>
      </c>
      <c r="BC28" s="2" t="e">
        <f ca="1">+IF(IFTA_Quarterly!$I45&gt;0,ROUND(IFTA_Quarterly!$I45*Int_Exchange_2!BC$5/100*BC$3,2),0)</f>
        <v>#VALUE!</v>
      </c>
      <c r="BD28" s="2" t="e">
        <f ca="1">+IF(IFTA_Quarterly!$I45&gt;0,ROUND(IFTA_Quarterly!$I45*Int_Exchange_2!BD$5/100*BD$3,2),0)</f>
        <v>#VALUE!</v>
      </c>
      <c r="BE28" s="2" t="e">
        <f ca="1">+IF(IFTA_Quarterly!$I45&gt;0,ROUND(IFTA_Quarterly!$I45*Int_Exchange_2!BE$5/100*BE$3,2),0)</f>
        <v>#VALUE!</v>
      </c>
      <c r="BF28" s="2" t="e">
        <f ca="1">+IF(IFTA_Quarterly!$I45&gt;0,ROUND(IFTA_Quarterly!$I45*Int_Exchange_2!BF$5/100*BF$3,2),0)</f>
        <v>#VALUE!</v>
      </c>
      <c r="BG28" s="2" t="e">
        <f ca="1">+IF(IFTA_Quarterly!$I45&gt;0,ROUND(IFTA_Quarterly!$I45*Int_Exchange_2!BG$5/100*BG$3,2),0)</f>
        <v>#VALUE!</v>
      </c>
      <c r="BH28" s="2" t="e">
        <f ca="1">+IF(IFTA_Quarterly!$I45&gt;0,ROUND(IFTA_Quarterly!$I45*Int_Exchange_2!BH$5/100*BH$3,2),0)</f>
        <v>#VALUE!</v>
      </c>
      <c r="BI28" s="2" t="e">
        <f ca="1">+IF(IFTA_Quarterly!$I45&gt;0,ROUND(IFTA_Quarterly!$I45*Int_Exchange_2!BI$5/100*BI$3,2),0)</f>
        <v>#VALUE!</v>
      </c>
      <c r="BJ28" s="2" t="e">
        <f ca="1">+IF(IFTA_Quarterly!$I45&gt;0,ROUND(IFTA_Quarterly!$I45*Int_Exchange_2!BJ$5/100*BJ$3,2),0)</f>
        <v>#VALUE!</v>
      </c>
      <c r="BK28" s="2" t="e">
        <f ca="1">+IF(IFTA_Quarterly!$I45&gt;0,ROUND(IFTA_Quarterly!$I45*Int_Exchange_2!BK$5/100*BK$3,2),0)</f>
        <v>#VALUE!</v>
      </c>
      <c r="BL28" s="2" t="e">
        <f ca="1">+IF(IFTA_Quarterly!$I45&gt;0,ROUND(IFTA_Quarterly!$I45*Int_Exchange_2!BL$5/100*BL$3,2),0)</f>
        <v>#VALUE!</v>
      </c>
      <c r="BM28" s="2" t="e">
        <f ca="1">+IF(IFTA_Quarterly!$I45&gt;0,ROUND(IFTA_Quarterly!$I45*Int_Exchange_2!BM$5/100*BM$3,2),0)</f>
        <v>#VALUE!</v>
      </c>
      <c r="BN28" s="2" t="e">
        <f ca="1">+IF(IFTA_Quarterly!$I45&gt;0,ROUND(IFTA_Quarterly!$I45*Int_Exchange_2!BN$5/100*BN$3,2),0)</f>
        <v>#VALUE!</v>
      </c>
      <c r="BO28" s="2" t="e">
        <f ca="1">+IF(IFTA_Quarterly!$I45&gt;0,ROUND(IFTA_Quarterly!$I45*Int_Exchange_2!BO$5/100*BO$3,2),0)</f>
        <v>#VALUE!</v>
      </c>
      <c r="BP28" s="2" t="e">
        <f ca="1">+IF(IFTA_Quarterly!$I45&gt;0,ROUND(IFTA_Quarterly!$I45*Int_Exchange_2!BP$5/100*BP$3,2),0)</f>
        <v>#VALUE!</v>
      </c>
      <c r="BQ28" s="2" t="e">
        <f ca="1">+IF(IFTA_Quarterly!$I45&gt;0,ROUND(IFTA_Quarterly!$I45*Int_Exchange_2!BQ$5/100*BQ$3,2),0)</f>
        <v>#VALUE!</v>
      </c>
      <c r="BR28" s="2" t="e">
        <f ca="1">+IF(IFTA_Quarterly!$I45&gt;0,ROUND(IFTA_Quarterly!$I45*Int_Exchange_2!BR$5/100*BR$3,2),0)</f>
        <v>#VALUE!</v>
      </c>
      <c r="BS28" s="2" t="e">
        <f ca="1">+IF(IFTA_Quarterly!$I45&gt;0,ROUND(IFTA_Quarterly!$I45*Int_Exchange_2!BS$5/100*BS$3,2),0)</f>
        <v>#VALUE!</v>
      </c>
      <c r="BT28" s="2" t="e">
        <f ca="1">+IF(IFTA_Quarterly!$I45&gt;0,ROUND(IFTA_Quarterly!$I45*Int_Exchange_2!BT$5/100*BT$3,2),0)</f>
        <v>#VALUE!</v>
      </c>
      <c r="BU28" s="2" t="e">
        <f ca="1">+IF(IFTA_Quarterly!$I45&gt;0,ROUND(IFTA_Quarterly!$I45*Int_Exchange_2!BU$5/100*BU$3,2),0)</f>
        <v>#VALUE!</v>
      </c>
      <c r="BV28" s="2" t="e">
        <f ca="1">+IF(IFTA_Quarterly!$I45&gt;0,ROUND(IFTA_Quarterly!$I45*Int_Exchange_2!BV$5/100*BV$3,2),0)</f>
        <v>#VALUE!</v>
      </c>
      <c r="BW28" s="2" t="e">
        <f ca="1">+IF(IFTA_Quarterly!$I45&gt;0,ROUND(IFTA_Quarterly!$I45*Int_Exchange_2!BW$5/100*BW$3,2),0)</f>
        <v>#VALUE!</v>
      </c>
      <c r="BX28" s="2" t="e">
        <f ca="1">+IF(IFTA_Quarterly!$I45&gt;0,ROUND(IFTA_Quarterly!$I45*Int_Exchange_2!BX$5/100*BX$3,2),0)</f>
        <v>#VALUE!</v>
      </c>
      <c r="BY28" s="2" t="e">
        <f ca="1">+IF(IFTA_Quarterly!$I45&gt;0,ROUND(IFTA_Quarterly!$I45*Int_Exchange_2!BY$5/100*BY$3,2),0)</f>
        <v>#VALUE!</v>
      </c>
      <c r="BZ28" s="2" t="e">
        <f ca="1">+IF(IFTA_Quarterly!$I45&gt;0,ROUND(IFTA_Quarterly!$I45*Int_Exchange_2!BZ$5/100*BZ$3,2),0)</f>
        <v>#VALUE!</v>
      </c>
      <c r="CA28" s="2" t="e">
        <f ca="1">+IF(IFTA_Quarterly!$I45&gt;0,ROUND(IFTA_Quarterly!$I45*Int_Exchange_2!CA$5/100*CA$3,2),0)</f>
        <v>#VALUE!</v>
      </c>
      <c r="CB28" s="2" t="e">
        <f ca="1">+IF(IFTA_Quarterly!$I45&gt;0,ROUND(IFTA_Quarterly!$I45*Int_Exchange_2!CB$5/100*CB$3,2),0)</f>
        <v>#VALUE!</v>
      </c>
      <c r="CC28" s="2" t="e">
        <f ca="1">+IF(IFTA_Quarterly!$I45&gt;0,ROUND(IFTA_Quarterly!$I45*Int_Exchange_2!CC$5/100*CC$3,2),0)</f>
        <v>#VALUE!</v>
      </c>
      <c r="CD28" s="2" t="e">
        <f ca="1">+IF(IFTA_Quarterly!$I45&gt;0,ROUND(IFTA_Quarterly!$I45*Int_Exchange_2!CD$5/100*CD$3,2),0)</f>
        <v>#VALUE!</v>
      </c>
      <c r="CE28" s="2" t="e">
        <f ca="1">+IF(IFTA_Quarterly!$I45&gt;0,ROUND(IFTA_Quarterly!$I45*Int_Exchange_2!CE$5/100*CE$3,2),0)</f>
        <v>#VALUE!</v>
      </c>
      <c r="CF28" s="2" t="e">
        <f ca="1">+IF(IFTA_Quarterly!$I45&gt;0,ROUND(IFTA_Quarterly!$I45*Int_Exchange_2!CF$5/100*CF$3,2),0)</f>
        <v>#VALUE!</v>
      </c>
      <c r="CG28" s="2" t="e">
        <f ca="1">+IF(IFTA_Quarterly!$I45&gt;0,ROUND(IFTA_Quarterly!$I45*Int_Exchange_2!CG$5/100*CG$3,2),0)</f>
        <v>#VALUE!</v>
      </c>
      <c r="CH28" s="2" t="e">
        <f ca="1">+IF(IFTA_Quarterly!$I45&gt;0,ROUND(IFTA_Quarterly!$I45*Int_Exchange_2!CH$5/100*CH$3,2),0)</f>
        <v>#VALUE!</v>
      </c>
      <c r="CI28" s="2" t="e">
        <f ca="1">+IF(IFTA_Quarterly!$I45&gt;0,ROUND(IFTA_Quarterly!$I45*Int_Exchange_2!CI$5/100*CI$3,2),0)</f>
        <v>#VALUE!</v>
      </c>
      <c r="CJ28" s="2" t="e">
        <f ca="1">+IF(IFTA_Quarterly!$I45&gt;0,ROUND(IFTA_Quarterly!$I45*Int_Exchange_2!CJ$5/100*CJ$3,2),0)</f>
        <v>#VALUE!</v>
      </c>
      <c r="CK28" s="2" t="e">
        <f ca="1">+IF(IFTA_Quarterly!$I45&gt;0,ROUND(IFTA_Quarterly!$I45*Int_Exchange_2!CK$5/100*CK$3,2),0)</f>
        <v>#VALUE!</v>
      </c>
      <c r="CL28" s="2" t="e">
        <f ca="1">+IF(IFTA_Quarterly!$I45&gt;0,ROUND(IFTA_Quarterly!$I45*Int_Exchange_2!CL$5/100*CL$3,2),0)</f>
        <v>#VALUE!</v>
      </c>
      <c r="CM28" s="2" t="e">
        <f ca="1">+IF(IFTA_Quarterly!$I45&gt;0,ROUND(IFTA_Quarterly!$I45*Int_Exchange_2!CM$5/100*CM$3,2),0)</f>
        <v>#VALUE!</v>
      </c>
      <c r="CN28" s="2" t="e">
        <f ca="1">+IF(IFTA_Quarterly!$I45&gt;0,ROUND(IFTA_Quarterly!$I45*Int_Exchange_2!CN$5/100*CN$3,2),0)</f>
        <v>#VALUE!</v>
      </c>
      <c r="CO28" s="2" t="e">
        <f ca="1">+IF(IFTA_Quarterly!$I45&gt;0,ROUND(IFTA_Quarterly!$I45*Int_Exchange_2!CO$5/100*CO$3,2),0)</f>
        <v>#VALUE!</v>
      </c>
      <c r="CP28" s="2" t="e">
        <f ca="1">+IF(IFTA_Quarterly!$I45&gt;0,ROUND(IFTA_Quarterly!$I45*Int_Exchange_2!CP$5/100*CP$3,2),0)</f>
        <v>#VALUE!</v>
      </c>
      <c r="CQ28" s="2" t="e">
        <f ca="1">+IF(IFTA_Quarterly!$I45&gt;0,ROUND(IFTA_Quarterly!$I45*Int_Exchange_2!CQ$5/100*CQ$3,2),0)</f>
        <v>#VALUE!</v>
      </c>
      <c r="CR28" s="2" t="e">
        <f ca="1">+IF(IFTA_Quarterly!$I45&gt;0,ROUND(IFTA_Quarterly!$I45*Int_Exchange_2!CR$5/100*CR$3,2),0)</f>
        <v>#VALUE!</v>
      </c>
      <c r="CS28" s="2" t="e">
        <f ca="1">+IF(IFTA_Quarterly!$I45&gt;0,ROUND(IFTA_Quarterly!$I45*Int_Exchange_2!CS$5/100*CS$3,2),0)</f>
        <v>#VALUE!</v>
      </c>
      <c r="CT28" s="2" t="e">
        <f ca="1">+IF(IFTA_Quarterly!$I45&gt;0,ROUND(IFTA_Quarterly!$I45*Int_Exchange_2!CT$5/100*CT$3,2),0)</f>
        <v>#VALUE!</v>
      </c>
      <c r="CU28" s="2" t="e">
        <f ca="1">+IF(IFTA_Quarterly!$I45&gt;0,ROUND(IFTA_Quarterly!$I45*Int_Exchange_2!CU$5/100*CU$3,2),0)</f>
        <v>#VALUE!</v>
      </c>
      <c r="CV28" s="2" t="e">
        <f ca="1">+IF(IFTA_Quarterly!$I45&gt;0,ROUND(IFTA_Quarterly!$I45*Int_Exchange_2!CV$5/100*CV$3,2),0)</f>
        <v>#VALUE!</v>
      </c>
      <c r="CW28" s="2" t="e">
        <f ca="1">+IF(IFTA_Quarterly!$I45&gt;0,ROUND(IFTA_Quarterly!$I45*Int_Exchange_2!CW$5/100*CW$3,2),0)</f>
        <v>#VALUE!</v>
      </c>
      <c r="CX28" s="2" t="e">
        <f ca="1">+IF(IFTA_Quarterly!$I45&gt;0,ROUND(IFTA_Quarterly!$I45*Int_Exchange_2!CX$5/100*CX$3,2),0)</f>
        <v>#VALUE!</v>
      </c>
      <c r="CY28" s="2" t="e">
        <f ca="1">+IF(IFTA_Quarterly!$I45&gt;0,ROUND(IFTA_Quarterly!$I45*Int_Exchange_2!CY$5/100*CY$3,2),0)</f>
        <v>#VALUE!</v>
      </c>
      <c r="CZ28" s="2" t="e">
        <f ca="1">+IF(IFTA_Quarterly!$I45&gt;0,ROUND(IFTA_Quarterly!$I45*Int_Exchange_2!CZ$5/100*CZ$3,2),0)</f>
        <v>#VALUE!</v>
      </c>
      <c r="DA28" s="2" t="e">
        <f ca="1">+IF(IFTA_Quarterly!$I45&gt;0,ROUND(IFTA_Quarterly!$I45*Int_Exchange_2!DA$5/100*DA$3,2),0)</f>
        <v>#VALUE!</v>
      </c>
      <c r="DB28" s="2" t="e">
        <f ca="1">+IF(IFTA_Quarterly!$I45&gt;0,ROUND(IFTA_Quarterly!$I45*Int_Exchange_2!DB$5/100*DB$3,2),0)</f>
        <v>#VALUE!</v>
      </c>
      <c r="DC28" s="2" t="e">
        <f ca="1">+IF(IFTA_Quarterly!$I45&gt;0,ROUND(IFTA_Quarterly!$I45*Int_Exchange_2!DC$5/100*DC$3,2),0)</f>
        <v>#VALUE!</v>
      </c>
      <c r="DD28" s="2" t="e">
        <f ca="1">+IF(IFTA_Quarterly!$I45&gt;0,ROUND(IFTA_Quarterly!$I45*Int_Exchange_2!DD$5/100*DD$3,2),0)</f>
        <v>#VALUE!</v>
      </c>
      <c r="DE28" s="2" t="e">
        <f ca="1">+IF(IFTA_Quarterly!$I45&gt;0,ROUND(IFTA_Quarterly!$I45*Int_Exchange_2!DE$5/100*DE$3,2),0)</f>
        <v>#VALUE!</v>
      </c>
      <c r="DF28" s="2" t="e">
        <f ca="1">+IF(IFTA_Quarterly!$I45&gt;0,ROUND(IFTA_Quarterly!$I45*Int_Exchange_2!DF$5/100*DF$3,2),0)</f>
        <v>#VALUE!</v>
      </c>
      <c r="DG28" s="2" t="e">
        <f ca="1">+IF(IFTA_Quarterly!$I45&gt;0,ROUND(IFTA_Quarterly!$I45*Int_Exchange_2!DG$5/100*DG$3,2),0)</f>
        <v>#VALUE!</v>
      </c>
      <c r="DH28" s="2" t="e">
        <f ca="1">+IF(IFTA_Quarterly!$I45&gt;0,ROUND(IFTA_Quarterly!$I45*Int_Exchange_2!DH$5/100*DH$3,2),0)</f>
        <v>#VALUE!</v>
      </c>
      <c r="DI28" s="2" t="e">
        <f ca="1">+IF(IFTA_Quarterly!$I45&gt;0,ROUND(IFTA_Quarterly!$I45*Int_Exchange_2!DI$5/100*DI$3,2),0)</f>
        <v>#VALUE!</v>
      </c>
      <c r="DJ28" s="2" t="e">
        <f ca="1">+IF(IFTA_Quarterly!$I45&gt;0,ROUND(IFTA_Quarterly!$I45*Int_Exchange_2!DJ$5/100*DJ$3,2),0)</f>
        <v>#VALUE!</v>
      </c>
      <c r="DK28" s="2" t="e">
        <f ca="1">+IF(IFTA_Quarterly!$I45&gt;0,ROUND(IFTA_Quarterly!$I45*Int_Exchange_2!DK$5/100*DK$3,2),0)</f>
        <v>#VALUE!</v>
      </c>
      <c r="DL28" s="2" t="e">
        <f ca="1">+IF(IFTA_Quarterly!$I45&gt;0,ROUND(IFTA_Quarterly!$I45*Int_Exchange_2!DL$5/100*DL$3,2),0)</f>
        <v>#VALUE!</v>
      </c>
      <c r="DM28" s="2" t="e">
        <f ca="1">+IF(IFTA_Quarterly!$I45&gt;0,ROUND(IFTA_Quarterly!$I45*Int_Exchange_2!DM$5/100*DM$3,2),0)</f>
        <v>#VALUE!</v>
      </c>
      <c r="DN28" s="2" t="e">
        <f ca="1">+IF(IFTA_Quarterly!$I45&gt;0,ROUND(IFTA_Quarterly!$I45*Int_Exchange_2!DN$5/100*DN$3,2),0)</f>
        <v>#VALUE!</v>
      </c>
      <c r="DO28" s="2" t="e">
        <f ca="1">+IF(IFTA_Quarterly!$I45&gt;0,ROUND(IFTA_Quarterly!$I45*Int_Exchange_2!DO$5/100*DO$3,2),0)</f>
        <v>#VALUE!</v>
      </c>
      <c r="DP28" s="2" t="e">
        <f ca="1">+IF(IFTA_Quarterly!$I45&gt;0,ROUND(IFTA_Quarterly!$I45*Int_Exchange_2!DP$5/100*DP$3,2),0)</f>
        <v>#VALUE!</v>
      </c>
      <c r="DQ28" s="2" t="e">
        <f ca="1">+IF(IFTA_Quarterly!$I45&gt;0,ROUND(IFTA_Quarterly!$I45*Int_Exchange_2!DQ$5/100*DQ$3,2),0)</f>
        <v>#VALUE!</v>
      </c>
      <c r="DR28" s="2" t="e">
        <f ca="1">+IF(IFTA_Quarterly!$I45&gt;0,ROUND(IFTA_Quarterly!$I45*Int_Exchange_2!DR$5/100*DR$3,2),0)</f>
        <v>#VALUE!</v>
      </c>
      <c r="DS28" s="2" t="e">
        <f ca="1">+IF(IFTA_Quarterly!$I45&gt;0,ROUND(IFTA_Quarterly!$I45*Int_Exchange_2!DS$5/100*DS$3,2),0)</f>
        <v>#VALUE!</v>
      </c>
      <c r="DT28" s="2" t="e">
        <f ca="1">+IF(IFTA_Quarterly!$I45&gt;0,ROUND(IFTA_Quarterly!$I45*Int_Exchange_2!DT$5/100*DT$3,2),0)</f>
        <v>#VALUE!</v>
      </c>
      <c r="DU28" s="2" t="e">
        <f ca="1">+IF(IFTA_Quarterly!$I45&gt;0,ROUND(IFTA_Quarterly!$I45*Int_Exchange_2!DU$5/100*DU$3,2),0)</f>
        <v>#VALUE!</v>
      </c>
      <c r="DV28" s="2" t="e">
        <f ca="1">+IF(IFTA_Quarterly!$I45&gt;0,ROUND(IFTA_Quarterly!$I45*Int_Exchange_2!DV$5/100*DV$3,2),0)</f>
        <v>#VALUE!</v>
      </c>
      <c r="DW28" s="2" t="e">
        <f ca="1">+IF(IFTA_Quarterly!$I45&gt;0,ROUND(IFTA_Quarterly!$I45*Int_Exchange_2!DW$5/100*DW$3,2),0)</f>
        <v>#VALUE!</v>
      </c>
      <c r="DX28" s="2" t="e">
        <f ca="1">+IF(IFTA_Quarterly!$I45&gt;0,ROUND(IFTA_Quarterly!$I45*Int_Exchange_2!DX$5/100*DX$3,2),0)</f>
        <v>#VALUE!</v>
      </c>
      <c r="DY28" s="2" t="e">
        <f ca="1">+IF(IFTA_Quarterly!$I45&gt;0,ROUND(IFTA_Quarterly!$I45*Int_Exchange_2!DY$5/100*DY$3,2),0)</f>
        <v>#VALUE!</v>
      </c>
      <c r="DZ28" s="2" t="e">
        <f ca="1">+IF(IFTA_Quarterly!$I45&gt;0,ROUND(IFTA_Quarterly!$I45*Int_Exchange_2!DZ$5/100*DZ$3,2),0)</f>
        <v>#VALUE!</v>
      </c>
      <c r="EA28" s="2" t="e">
        <f ca="1">+IF(IFTA_Quarterly!$I45&gt;0,ROUND(IFTA_Quarterly!$I45*Int_Exchange_2!EA$5/100*EA$3,2),0)</f>
        <v>#VALUE!</v>
      </c>
      <c r="EB28" s="2" t="e">
        <f ca="1">+IF(IFTA_Quarterly!$I45&gt;0,ROUND(IFTA_Quarterly!$I45*Int_Exchange_2!EB$5/100*EB$3,2),0)</f>
        <v>#VALUE!</v>
      </c>
      <c r="EC28" s="2" t="e">
        <f ca="1">+IF(IFTA_Quarterly!$I45&gt;0,ROUND(IFTA_Quarterly!$I45*Int_Exchange_2!EC$5/100*EC$3,2),0)</f>
        <v>#VALUE!</v>
      </c>
      <c r="ED28" s="2" t="e">
        <f ca="1">+IF(IFTA_Quarterly!$I45&gt;0,ROUND(IFTA_Quarterly!$I45*Int_Exchange_2!ED$5/100*ED$3,2),0)</f>
        <v>#VALUE!</v>
      </c>
      <c r="EE28" s="2" t="e">
        <f ca="1">+IF(IFTA_Quarterly!$I45&gt;0,ROUND(IFTA_Quarterly!$I45*Int_Exchange_2!EE$5/100*EE$3,2),0)</f>
        <v>#VALUE!</v>
      </c>
    </row>
    <row r="29" spans="1:135" x14ac:dyDescent="0.25">
      <c r="A29" s="2" t="s">
        <v>39</v>
      </c>
      <c r="B29" s="2" t="str">
        <f t="shared" ca="1" si="97"/>
        <v/>
      </c>
      <c r="C29" s="2" t="e">
        <f ca="1">+IF(IFTA_Quarterly!$I46&gt;0,ROUND(IFTA_Quarterly!$I46*Int_Exchange_2!C$5/100*C$3,2),0)</f>
        <v>#VALUE!</v>
      </c>
      <c r="D29" s="2" t="e">
        <f ca="1">+IF(IFTA_Quarterly!$I46&gt;0,ROUND(IFTA_Quarterly!$I46*Int_Exchange_2!D$5/100*D$3,2),0)</f>
        <v>#VALUE!</v>
      </c>
      <c r="E29" s="2" t="e">
        <f ca="1">+IF(IFTA_Quarterly!$I46&gt;0,ROUND(IFTA_Quarterly!$I46*Int_Exchange_2!E$5/100*E$3,2),0)</f>
        <v>#VALUE!</v>
      </c>
      <c r="F29" s="2" t="e">
        <f ca="1">+IF(IFTA_Quarterly!$I46&gt;0,ROUND(IFTA_Quarterly!$I46*Int_Exchange_2!F$5/100*F$3,2),0)</f>
        <v>#VALUE!</v>
      </c>
      <c r="G29" s="2" t="e">
        <f ca="1">+IF(IFTA_Quarterly!$I46&gt;0,ROUND(IFTA_Quarterly!$I46*Int_Exchange_2!G$5/100*G$3,2),0)</f>
        <v>#VALUE!</v>
      </c>
      <c r="H29" s="2" t="e">
        <f ca="1">+IF(IFTA_Quarterly!$I46&gt;0,ROUND(IFTA_Quarterly!$I46*Int_Exchange_2!H$5/100*H$3,2),0)</f>
        <v>#VALUE!</v>
      </c>
      <c r="I29" s="2" t="e">
        <f ca="1">+IF(IFTA_Quarterly!$I46&gt;0,ROUND(IFTA_Quarterly!$I46*Int_Exchange_2!I$5/100*I$3,2),0)</f>
        <v>#VALUE!</v>
      </c>
      <c r="J29" s="2" t="e">
        <f ca="1">+IF(IFTA_Quarterly!$I46&gt;0,ROUND(IFTA_Quarterly!$I46*Int_Exchange_2!J$5/100*J$3,2),0)</f>
        <v>#VALUE!</v>
      </c>
      <c r="K29" s="2" t="e">
        <f ca="1">+IF(IFTA_Quarterly!$I46&gt;0,ROUND(IFTA_Quarterly!$I46*Int_Exchange_2!K$5/100*K$3,2),0)</f>
        <v>#VALUE!</v>
      </c>
      <c r="L29" s="2" t="e">
        <f ca="1">+IF(IFTA_Quarterly!$I46&gt;0,ROUND(IFTA_Quarterly!$I46*Int_Exchange_2!L$5/100*L$3,2),0)</f>
        <v>#VALUE!</v>
      </c>
      <c r="M29" s="2" t="e">
        <f ca="1">+IF(IFTA_Quarterly!$I46&gt;0,ROUND(IFTA_Quarterly!$I46*Int_Exchange_2!M$5/100*M$3,2),0)</f>
        <v>#VALUE!</v>
      </c>
      <c r="N29" s="2" t="e">
        <f ca="1">+IF(IFTA_Quarterly!$I46&gt;0,ROUND(IFTA_Quarterly!$I46*Int_Exchange_2!N$5/100*N$3,2),0)</f>
        <v>#VALUE!</v>
      </c>
      <c r="O29" s="2" t="e">
        <f ca="1">+IF(IFTA_Quarterly!$I46&gt;0,ROUND(IFTA_Quarterly!$I46*Int_Exchange_2!O$5/100*O$3,2),0)</f>
        <v>#VALUE!</v>
      </c>
      <c r="P29" s="2" t="e">
        <f ca="1">+IF(IFTA_Quarterly!$I46&gt;0,ROUND(IFTA_Quarterly!$I46*Int_Exchange_2!P$5/100*P$3,2),0)</f>
        <v>#VALUE!</v>
      </c>
      <c r="Q29" s="2" t="e">
        <f ca="1">+IF(IFTA_Quarterly!$I46&gt;0,ROUND(IFTA_Quarterly!$I46*Int_Exchange_2!Q$5/100*Q$3,2),0)</f>
        <v>#VALUE!</v>
      </c>
      <c r="R29" s="2" t="e">
        <f ca="1">+IF(IFTA_Quarterly!$I46&gt;0,ROUND(IFTA_Quarterly!$I46*Int_Exchange_2!R$5/100*R$3,2),0)</f>
        <v>#VALUE!</v>
      </c>
      <c r="S29" s="2" t="e">
        <f ca="1">+IF(IFTA_Quarterly!$I46&gt;0,ROUND(IFTA_Quarterly!$I46*Int_Exchange_2!S$5/100*S$3,2),0)</f>
        <v>#VALUE!</v>
      </c>
      <c r="T29" s="2" t="e">
        <f ca="1">+IF(IFTA_Quarterly!$I46&gt;0,ROUND(IFTA_Quarterly!$I46*Int_Exchange_2!T$5/100*T$3,2),0)</f>
        <v>#VALUE!</v>
      </c>
      <c r="U29" s="2" t="e">
        <f ca="1">+IF(IFTA_Quarterly!$I46&gt;0,ROUND(IFTA_Quarterly!$I46*Int_Exchange_2!U$5/100*U$3,2),0)</f>
        <v>#VALUE!</v>
      </c>
      <c r="V29" s="2" t="e">
        <f ca="1">+IF(IFTA_Quarterly!$I46&gt;0,ROUND(IFTA_Quarterly!$I46*Int_Exchange_2!V$5/100*V$3,2),0)</f>
        <v>#VALUE!</v>
      </c>
      <c r="W29" s="2" t="e">
        <f ca="1">+IF(IFTA_Quarterly!$I46&gt;0,ROUND(IFTA_Quarterly!$I46*Int_Exchange_2!W$5/100*W$3,2),0)</f>
        <v>#VALUE!</v>
      </c>
      <c r="X29" s="2" t="e">
        <f ca="1">+IF(IFTA_Quarterly!$I46&gt;0,ROUND(IFTA_Quarterly!$I46*Int_Exchange_2!X$5/100*X$3,2),0)</f>
        <v>#VALUE!</v>
      </c>
      <c r="Y29" s="2" t="e">
        <f ca="1">+IF(IFTA_Quarterly!$I46&gt;0,ROUND(IFTA_Quarterly!$I46*Int_Exchange_2!Y$5/100*Y$3,2),0)</f>
        <v>#VALUE!</v>
      </c>
      <c r="Z29" s="2" t="e">
        <f ca="1">+IF(IFTA_Quarterly!$I46&gt;0,ROUND(IFTA_Quarterly!$I46*Int_Exchange_2!Z$5/100*Z$3,2),0)</f>
        <v>#VALUE!</v>
      </c>
      <c r="AA29" s="2" t="e">
        <f ca="1">+IF(IFTA_Quarterly!$I46&gt;0,ROUND(IFTA_Quarterly!$I46*Int_Exchange_2!AA$5/100*AA$3,2),0)</f>
        <v>#VALUE!</v>
      </c>
      <c r="AB29" s="2" t="e">
        <f ca="1">+IF(IFTA_Quarterly!$I46&gt;0,ROUND(IFTA_Quarterly!$I46*Int_Exchange_2!AB$5/100*AB$3,2),0)</f>
        <v>#VALUE!</v>
      </c>
      <c r="AC29" s="2" t="e">
        <f ca="1">+IF(IFTA_Quarterly!$I46&gt;0,ROUND(IFTA_Quarterly!$I46*Int_Exchange_2!AC$5/100*AC$3,2),0)</f>
        <v>#VALUE!</v>
      </c>
      <c r="AD29" s="2" t="e">
        <f ca="1">+IF(IFTA_Quarterly!$I46&gt;0,ROUND(IFTA_Quarterly!$I46*Int_Exchange_2!AD$5/100*AD$3,2),0)</f>
        <v>#VALUE!</v>
      </c>
      <c r="AE29" s="2" t="e">
        <f ca="1">+IF(IFTA_Quarterly!$I46&gt;0,ROUND(IFTA_Quarterly!$I46*Int_Exchange_2!AE$5/100*AE$3,2),0)</f>
        <v>#VALUE!</v>
      </c>
      <c r="AF29" s="2" t="e">
        <f ca="1">+IF(IFTA_Quarterly!$I46&gt;0,ROUND(IFTA_Quarterly!$I46*Int_Exchange_2!AF$5/100*AF$3,2),0)</f>
        <v>#VALUE!</v>
      </c>
      <c r="AG29" s="2" t="e">
        <f ca="1">+IF(IFTA_Quarterly!$I46&gt;0,ROUND(IFTA_Quarterly!$I46*Int_Exchange_2!AG$5/100*AG$3,2),0)</f>
        <v>#VALUE!</v>
      </c>
      <c r="AH29" s="2" t="e">
        <f ca="1">+IF(IFTA_Quarterly!$I46&gt;0,ROUND(IFTA_Quarterly!$I46*Int_Exchange_2!AH$5/100*AH$3,2),0)</f>
        <v>#VALUE!</v>
      </c>
      <c r="AI29" s="2" t="e">
        <f ca="1">+IF(IFTA_Quarterly!$I46&gt;0,ROUND(IFTA_Quarterly!$I46*Int_Exchange_2!AI$5/100*AI$3,2),0)</f>
        <v>#VALUE!</v>
      </c>
      <c r="AJ29" s="2" t="e">
        <f ca="1">+IF(IFTA_Quarterly!$I46&gt;0,ROUND(IFTA_Quarterly!$I46*Int_Exchange_2!AJ$5/100*AJ$3,2),0)</f>
        <v>#VALUE!</v>
      </c>
      <c r="AK29" s="2" t="e">
        <f ca="1">+IF(IFTA_Quarterly!$I46&gt;0,ROUND(IFTA_Quarterly!$I46*Int_Exchange_2!AK$5/100*AK$3,2),0)</f>
        <v>#VALUE!</v>
      </c>
      <c r="AL29" s="2" t="e">
        <f ca="1">+IF(IFTA_Quarterly!$I46&gt;0,ROUND(IFTA_Quarterly!$I46*Int_Exchange_2!AL$5/100*AL$3,2),0)</f>
        <v>#VALUE!</v>
      </c>
      <c r="AM29" s="2" t="e">
        <f ca="1">+IF(IFTA_Quarterly!$I46&gt;0,ROUND(IFTA_Quarterly!$I46*Int_Exchange_2!AM$5/100*AM$3,2),0)</f>
        <v>#VALUE!</v>
      </c>
      <c r="AN29" s="2" t="e">
        <f ca="1">+IF(IFTA_Quarterly!$I46&gt;0,ROUND(IFTA_Quarterly!$I46*Int_Exchange_2!AN$5/100*AN$3,2),0)</f>
        <v>#VALUE!</v>
      </c>
      <c r="AO29" s="2" t="e">
        <f ca="1">+IF(IFTA_Quarterly!$I46&gt;0,ROUND(IFTA_Quarterly!$I46*Int_Exchange_2!AO$5/100*AO$3,2),0)</f>
        <v>#VALUE!</v>
      </c>
      <c r="AP29" s="2" t="e">
        <f ca="1">+IF(IFTA_Quarterly!$I46&gt;0,ROUND(IFTA_Quarterly!$I46*Int_Exchange_2!AP$5/100*AP$3,2),0)</f>
        <v>#VALUE!</v>
      </c>
      <c r="AQ29" s="2" t="e">
        <f ca="1">+IF(IFTA_Quarterly!$I46&gt;0,ROUND(IFTA_Quarterly!$I46*Int_Exchange_2!AQ$5/100*AQ$3,2),0)</f>
        <v>#VALUE!</v>
      </c>
      <c r="AR29" s="2" t="e">
        <f ca="1">+IF(IFTA_Quarterly!$I46&gt;0,ROUND(IFTA_Quarterly!$I46*Int_Exchange_2!AR$5/100*AR$3,2),0)</f>
        <v>#VALUE!</v>
      </c>
      <c r="AS29" s="2" t="e">
        <f ca="1">+IF(IFTA_Quarterly!$I46&gt;0,ROUND(IFTA_Quarterly!$I46*Int_Exchange_2!AS$5/100*AS$3,2),0)</f>
        <v>#VALUE!</v>
      </c>
      <c r="AT29" s="2" t="e">
        <f ca="1">+IF(IFTA_Quarterly!$I46&gt;0,ROUND(IFTA_Quarterly!$I46*Int_Exchange_2!AT$5/100*AT$3,2),0)</f>
        <v>#VALUE!</v>
      </c>
      <c r="AU29" s="2" t="e">
        <f ca="1">+IF(IFTA_Quarterly!$I46&gt;0,ROUND(IFTA_Quarterly!$I46*Int_Exchange_2!AU$5/100*AU$3,2),0)</f>
        <v>#VALUE!</v>
      </c>
      <c r="AV29" s="2" t="e">
        <f ca="1">+IF(IFTA_Quarterly!$I46&gt;0,ROUND(IFTA_Quarterly!$I46*Int_Exchange_2!AV$5/100*AV$3,2),0)</f>
        <v>#VALUE!</v>
      </c>
      <c r="AW29" s="2" t="e">
        <f ca="1">+IF(IFTA_Quarterly!$I46&gt;0,ROUND(IFTA_Quarterly!$I46*Int_Exchange_2!AW$5/100*AW$3,2),0)</f>
        <v>#VALUE!</v>
      </c>
      <c r="AX29" s="2" t="e">
        <f ca="1">+IF(IFTA_Quarterly!$I46&gt;0,ROUND(IFTA_Quarterly!$I46*Int_Exchange_2!AX$5/100*AX$3,2),0)</f>
        <v>#VALUE!</v>
      </c>
      <c r="AY29" s="2" t="e">
        <f ca="1">+IF(IFTA_Quarterly!$I46&gt;0,ROUND(IFTA_Quarterly!$I46*Int_Exchange_2!AY$5/100*AY$3,2),0)</f>
        <v>#VALUE!</v>
      </c>
      <c r="AZ29" s="2" t="e">
        <f ca="1">+IF(IFTA_Quarterly!$I46&gt;0,ROUND(IFTA_Quarterly!$I46*Int_Exchange_2!AZ$5/100*AZ$3,2),0)</f>
        <v>#VALUE!</v>
      </c>
      <c r="BA29" s="2" t="e">
        <f ca="1">+IF(IFTA_Quarterly!$I46&gt;0,ROUND(IFTA_Quarterly!$I46*Int_Exchange_2!BA$5/100*BA$3,2),0)</f>
        <v>#VALUE!</v>
      </c>
      <c r="BB29" s="2" t="e">
        <f ca="1">+IF(IFTA_Quarterly!$I46&gt;0,ROUND(IFTA_Quarterly!$I46*Int_Exchange_2!BB$5/100*BB$3,2),0)</f>
        <v>#VALUE!</v>
      </c>
      <c r="BC29" s="2" t="e">
        <f ca="1">+IF(IFTA_Quarterly!$I46&gt;0,ROUND(IFTA_Quarterly!$I46*Int_Exchange_2!BC$5/100*BC$3,2),0)</f>
        <v>#VALUE!</v>
      </c>
      <c r="BD29" s="2" t="e">
        <f ca="1">+IF(IFTA_Quarterly!$I46&gt;0,ROUND(IFTA_Quarterly!$I46*Int_Exchange_2!BD$5/100*BD$3,2),0)</f>
        <v>#VALUE!</v>
      </c>
      <c r="BE29" s="2" t="e">
        <f ca="1">+IF(IFTA_Quarterly!$I46&gt;0,ROUND(IFTA_Quarterly!$I46*Int_Exchange_2!BE$5/100*BE$3,2),0)</f>
        <v>#VALUE!</v>
      </c>
      <c r="BF29" s="2" t="e">
        <f ca="1">+IF(IFTA_Quarterly!$I46&gt;0,ROUND(IFTA_Quarterly!$I46*Int_Exchange_2!BF$5/100*BF$3,2),0)</f>
        <v>#VALUE!</v>
      </c>
      <c r="BG29" s="2" t="e">
        <f ca="1">+IF(IFTA_Quarterly!$I46&gt;0,ROUND(IFTA_Quarterly!$I46*Int_Exchange_2!BG$5/100*BG$3,2),0)</f>
        <v>#VALUE!</v>
      </c>
      <c r="BH29" s="2" t="e">
        <f ca="1">+IF(IFTA_Quarterly!$I46&gt;0,ROUND(IFTA_Quarterly!$I46*Int_Exchange_2!BH$5/100*BH$3,2),0)</f>
        <v>#VALUE!</v>
      </c>
      <c r="BI29" s="2" t="e">
        <f ca="1">+IF(IFTA_Quarterly!$I46&gt;0,ROUND(IFTA_Quarterly!$I46*Int_Exchange_2!BI$5/100*BI$3,2),0)</f>
        <v>#VALUE!</v>
      </c>
      <c r="BJ29" s="2" t="e">
        <f ca="1">+IF(IFTA_Quarterly!$I46&gt;0,ROUND(IFTA_Quarterly!$I46*Int_Exchange_2!BJ$5/100*BJ$3,2),0)</f>
        <v>#VALUE!</v>
      </c>
      <c r="BK29" s="2" t="e">
        <f ca="1">+IF(IFTA_Quarterly!$I46&gt;0,ROUND(IFTA_Quarterly!$I46*Int_Exchange_2!BK$5/100*BK$3,2),0)</f>
        <v>#VALUE!</v>
      </c>
      <c r="BL29" s="2" t="e">
        <f ca="1">+IF(IFTA_Quarterly!$I46&gt;0,ROUND(IFTA_Quarterly!$I46*Int_Exchange_2!BL$5/100*BL$3,2),0)</f>
        <v>#VALUE!</v>
      </c>
      <c r="BM29" s="2" t="e">
        <f ca="1">+IF(IFTA_Quarterly!$I46&gt;0,ROUND(IFTA_Quarterly!$I46*Int_Exchange_2!BM$5/100*BM$3,2),0)</f>
        <v>#VALUE!</v>
      </c>
      <c r="BN29" s="2" t="e">
        <f ca="1">+IF(IFTA_Quarterly!$I46&gt;0,ROUND(IFTA_Quarterly!$I46*Int_Exchange_2!BN$5/100*BN$3,2),0)</f>
        <v>#VALUE!</v>
      </c>
      <c r="BO29" s="2" t="e">
        <f ca="1">+IF(IFTA_Quarterly!$I46&gt;0,ROUND(IFTA_Quarterly!$I46*Int_Exchange_2!BO$5/100*BO$3,2),0)</f>
        <v>#VALUE!</v>
      </c>
      <c r="BP29" s="2" t="e">
        <f ca="1">+IF(IFTA_Quarterly!$I46&gt;0,ROUND(IFTA_Quarterly!$I46*Int_Exchange_2!BP$5/100*BP$3,2),0)</f>
        <v>#VALUE!</v>
      </c>
      <c r="BQ29" s="2" t="e">
        <f ca="1">+IF(IFTA_Quarterly!$I46&gt;0,ROUND(IFTA_Quarterly!$I46*Int_Exchange_2!BQ$5/100*BQ$3,2),0)</f>
        <v>#VALUE!</v>
      </c>
      <c r="BR29" s="2" t="e">
        <f ca="1">+IF(IFTA_Quarterly!$I46&gt;0,ROUND(IFTA_Quarterly!$I46*Int_Exchange_2!BR$5/100*BR$3,2),0)</f>
        <v>#VALUE!</v>
      </c>
      <c r="BS29" s="2" t="e">
        <f ca="1">+IF(IFTA_Quarterly!$I46&gt;0,ROUND(IFTA_Quarterly!$I46*Int_Exchange_2!BS$5/100*BS$3,2),0)</f>
        <v>#VALUE!</v>
      </c>
      <c r="BT29" s="2" t="e">
        <f ca="1">+IF(IFTA_Quarterly!$I46&gt;0,ROUND(IFTA_Quarterly!$I46*Int_Exchange_2!BT$5/100*BT$3,2),0)</f>
        <v>#VALUE!</v>
      </c>
      <c r="BU29" s="2" t="e">
        <f ca="1">+IF(IFTA_Quarterly!$I46&gt;0,ROUND(IFTA_Quarterly!$I46*Int_Exchange_2!BU$5/100*BU$3,2),0)</f>
        <v>#VALUE!</v>
      </c>
      <c r="BV29" s="2" t="e">
        <f ca="1">+IF(IFTA_Quarterly!$I46&gt;0,ROUND(IFTA_Quarterly!$I46*Int_Exchange_2!BV$5/100*BV$3,2),0)</f>
        <v>#VALUE!</v>
      </c>
      <c r="BW29" s="2" t="e">
        <f ca="1">+IF(IFTA_Quarterly!$I46&gt;0,ROUND(IFTA_Quarterly!$I46*Int_Exchange_2!BW$5/100*BW$3,2),0)</f>
        <v>#VALUE!</v>
      </c>
      <c r="BX29" s="2" t="e">
        <f ca="1">+IF(IFTA_Quarterly!$I46&gt;0,ROUND(IFTA_Quarterly!$I46*Int_Exchange_2!BX$5/100*BX$3,2),0)</f>
        <v>#VALUE!</v>
      </c>
      <c r="BY29" s="2" t="e">
        <f ca="1">+IF(IFTA_Quarterly!$I46&gt;0,ROUND(IFTA_Quarterly!$I46*Int_Exchange_2!BY$5/100*BY$3,2),0)</f>
        <v>#VALUE!</v>
      </c>
      <c r="BZ29" s="2" t="e">
        <f ca="1">+IF(IFTA_Quarterly!$I46&gt;0,ROUND(IFTA_Quarterly!$I46*Int_Exchange_2!BZ$5/100*BZ$3,2),0)</f>
        <v>#VALUE!</v>
      </c>
      <c r="CA29" s="2" t="e">
        <f ca="1">+IF(IFTA_Quarterly!$I46&gt;0,ROUND(IFTA_Quarterly!$I46*Int_Exchange_2!CA$5/100*CA$3,2),0)</f>
        <v>#VALUE!</v>
      </c>
      <c r="CB29" s="2" t="e">
        <f ca="1">+IF(IFTA_Quarterly!$I46&gt;0,ROUND(IFTA_Quarterly!$I46*Int_Exchange_2!CB$5/100*CB$3,2),0)</f>
        <v>#VALUE!</v>
      </c>
      <c r="CC29" s="2" t="e">
        <f ca="1">+IF(IFTA_Quarterly!$I46&gt;0,ROUND(IFTA_Quarterly!$I46*Int_Exchange_2!CC$5/100*CC$3,2),0)</f>
        <v>#VALUE!</v>
      </c>
      <c r="CD29" s="2" t="e">
        <f ca="1">+IF(IFTA_Quarterly!$I46&gt;0,ROUND(IFTA_Quarterly!$I46*Int_Exchange_2!CD$5/100*CD$3,2),0)</f>
        <v>#VALUE!</v>
      </c>
      <c r="CE29" s="2" t="e">
        <f ca="1">+IF(IFTA_Quarterly!$I46&gt;0,ROUND(IFTA_Quarterly!$I46*Int_Exchange_2!CE$5/100*CE$3,2),0)</f>
        <v>#VALUE!</v>
      </c>
      <c r="CF29" s="2" t="e">
        <f ca="1">+IF(IFTA_Quarterly!$I46&gt;0,ROUND(IFTA_Quarterly!$I46*Int_Exchange_2!CF$5/100*CF$3,2),0)</f>
        <v>#VALUE!</v>
      </c>
      <c r="CG29" s="2" t="e">
        <f ca="1">+IF(IFTA_Quarterly!$I46&gt;0,ROUND(IFTA_Quarterly!$I46*Int_Exchange_2!CG$5/100*CG$3,2),0)</f>
        <v>#VALUE!</v>
      </c>
      <c r="CH29" s="2" t="e">
        <f ca="1">+IF(IFTA_Quarterly!$I46&gt;0,ROUND(IFTA_Quarterly!$I46*Int_Exchange_2!CH$5/100*CH$3,2),0)</f>
        <v>#VALUE!</v>
      </c>
      <c r="CI29" s="2" t="e">
        <f ca="1">+IF(IFTA_Quarterly!$I46&gt;0,ROUND(IFTA_Quarterly!$I46*Int_Exchange_2!CI$5/100*CI$3,2),0)</f>
        <v>#VALUE!</v>
      </c>
      <c r="CJ29" s="2" t="e">
        <f ca="1">+IF(IFTA_Quarterly!$I46&gt;0,ROUND(IFTA_Quarterly!$I46*Int_Exchange_2!CJ$5/100*CJ$3,2),0)</f>
        <v>#VALUE!</v>
      </c>
      <c r="CK29" s="2" t="e">
        <f ca="1">+IF(IFTA_Quarterly!$I46&gt;0,ROUND(IFTA_Quarterly!$I46*Int_Exchange_2!CK$5/100*CK$3,2),0)</f>
        <v>#VALUE!</v>
      </c>
      <c r="CL29" s="2" t="e">
        <f ca="1">+IF(IFTA_Quarterly!$I46&gt;0,ROUND(IFTA_Quarterly!$I46*Int_Exchange_2!CL$5/100*CL$3,2),0)</f>
        <v>#VALUE!</v>
      </c>
      <c r="CM29" s="2" t="e">
        <f ca="1">+IF(IFTA_Quarterly!$I46&gt;0,ROUND(IFTA_Quarterly!$I46*Int_Exchange_2!CM$5/100*CM$3,2),0)</f>
        <v>#VALUE!</v>
      </c>
      <c r="CN29" s="2" t="e">
        <f ca="1">+IF(IFTA_Quarterly!$I46&gt;0,ROUND(IFTA_Quarterly!$I46*Int_Exchange_2!CN$5/100*CN$3,2),0)</f>
        <v>#VALUE!</v>
      </c>
      <c r="CO29" s="2" t="e">
        <f ca="1">+IF(IFTA_Quarterly!$I46&gt;0,ROUND(IFTA_Quarterly!$I46*Int_Exchange_2!CO$5/100*CO$3,2),0)</f>
        <v>#VALUE!</v>
      </c>
      <c r="CP29" s="2" t="e">
        <f ca="1">+IF(IFTA_Quarterly!$I46&gt;0,ROUND(IFTA_Quarterly!$I46*Int_Exchange_2!CP$5/100*CP$3,2),0)</f>
        <v>#VALUE!</v>
      </c>
      <c r="CQ29" s="2" t="e">
        <f ca="1">+IF(IFTA_Quarterly!$I46&gt;0,ROUND(IFTA_Quarterly!$I46*Int_Exchange_2!CQ$5/100*CQ$3,2),0)</f>
        <v>#VALUE!</v>
      </c>
      <c r="CR29" s="2" t="e">
        <f ca="1">+IF(IFTA_Quarterly!$I46&gt;0,ROUND(IFTA_Quarterly!$I46*Int_Exchange_2!CR$5/100*CR$3,2),0)</f>
        <v>#VALUE!</v>
      </c>
      <c r="CS29" s="2" t="e">
        <f ca="1">+IF(IFTA_Quarterly!$I46&gt;0,ROUND(IFTA_Quarterly!$I46*Int_Exchange_2!CS$5/100*CS$3,2),0)</f>
        <v>#VALUE!</v>
      </c>
      <c r="CT29" s="2" t="e">
        <f ca="1">+IF(IFTA_Quarterly!$I46&gt;0,ROUND(IFTA_Quarterly!$I46*Int_Exchange_2!CT$5/100*CT$3,2),0)</f>
        <v>#VALUE!</v>
      </c>
      <c r="CU29" s="2" t="e">
        <f ca="1">+IF(IFTA_Quarterly!$I46&gt;0,ROUND(IFTA_Quarterly!$I46*Int_Exchange_2!CU$5/100*CU$3,2),0)</f>
        <v>#VALUE!</v>
      </c>
      <c r="CV29" s="2" t="e">
        <f ca="1">+IF(IFTA_Quarterly!$I46&gt;0,ROUND(IFTA_Quarterly!$I46*Int_Exchange_2!CV$5/100*CV$3,2),0)</f>
        <v>#VALUE!</v>
      </c>
      <c r="CW29" s="2" t="e">
        <f ca="1">+IF(IFTA_Quarterly!$I46&gt;0,ROUND(IFTA_Quarterly!$I46*Int_Exchange_2!CW$5/100*CW$3,2),0)</f>
        <v>#VALUE!</v>
      </c>
      <c r="CX29" s="2" t="e">
        <f ca="1">+IF(IFTA_Quarterly!$I46&gt;0,ROUND(IFTA_Quarterly!$I46*Int_Exchange_2!CX$5/100*CX$3,2),0)</f>
        <v>#VALUE!</v>
      </c>
      <c r="CY29" s="2" t="e">
        <f ca="1">+IF(IFTA_Quarterly!$I46&gt;0,ROUND(IFTA_Quarterly!$I46*Int_Exchange_2!CY$5/100*CY$3,2),0)</f>
        <v>#VALUE!</v>
      </c>
      <c r="CZ29" s="2" t="e">
        <f ca="1">+IF(IFTA_Quarterly!$I46&gt;0,ROUND(IFTA_Quarterly!$I46*Int_Exchange_2!CZ$5/100*CZ$3,2),0)</f>
        <v>#VALUE!</v>
      </c>
      <c r="DA29" s="2" t="e">
        <f ca="1">+IF(IFTA_Quarterly!$I46&gt;0,ROUND(IFTA_Quarterly!$I46*Int_Exchange_2!DA$5/100*DA$3,2),0)</f>
        <v>#VALUE!</v>
      </c>
      <c r="DB29" s="2" t="e">
        <f ca="1">+IF(IFTA_Quarterly!$I46&gt;0,ROUND(IFTA_Quarterly!$I46*Int_Exchange_2!DB$5/100*DB$3,2),0)</f>
        <v>#VALUE!</v>
      </c>
      <c r="DC29" s="2" t="e">
        <f ca="1">+IF(IFTA_Quarterly!$I46&gt;0,ROUND(IFTA_Quarterly!$I46*Int_Exchange_2!DC$5/100*DC$3,2),0)</f>
        <v>#VALUE!</v>
      </c>
      <c r="DD29" s="2" t="e">
        <f ca="1">+IF(IFTA_Quarterly!$I46&gt;0,ROUND(IFTA_Quarterly!$I46*Int_Exchange_2!DD$5/100*DD$3,2),0)</f>
        <v>#VALUE!</v>
      </c>
      <c r="DE29" s="2" t="e">
        <f ca="1">+IF(IFTA_Quarterly!$I46&gt;0,ROUND(IFTA_Quarterly!$I46*Int_Exchange_2!DE$5/100*DE$3,2),0)</f>
        <v>#VALUE!</v>
      </c>
      <c r="DF29" s="2" t="e">
        <f ca="1">+IF(IFTA_Quarterly!$I46&gt;0,ROUND(IFTA_Quarterly!$I46*Int_Exchange_2!DF$5/100*DF$3,2),0)</f>
        <v>#VALUE!</v>
      </c>
      <c r="DG29" s="2" t="e">
        <f ca="1">+IF(IFTA_Quarterly!$I46&gt;0,ROUND(IFTA_Quarterly!$I46*Int_Exchange_2!DG$5/100*DG$3,2),0)</f>
        <v>#VALUE!</v>
      </c>
      <c r="DH29" s="2" t="e">
        <f ca="1">+IF(IFTA_Quarterly!$I46&gt;0,ROUND(IFTA_Quarterly!$I46*Int_Exchange_2!DH$5/100*DH$3,2),0)</f>
        <v>#VALUE!</v>
      </c>
      <c r="DI29" s="2" t="e">
        <f ca="1">+IF(IFTA_Quarterly!$I46&gt;0,ROUND(IFTA_Quarterly!$I46*Int_Exchange_2!DI$5/100*DI$3,2),0)</f>
        <v>#VALUE!</v>
      </c>
      <c r="DJ29" s="2" t="e">
        <f ca="1">+IF(IFTA_Quarterly!$I46&gt;0,ROUND(IFTA_Quarterly!$I46*Int_Exchange_2!DJ$5/100*DJ$3,2),0)</f>
        <v>#VALUE!</v>
      </c>
      <c r="DK29" s="2" t="e">
        <f ca="1">+IF(IFTA_Quarterly!$I46&gt;0,ROUND(IFTA_Quarterly!$I46*Int_Exchange_2!DK$5/100*DK$3,2),0)</f>
        <v>#VALUE!</v>
      </c>
      <c r="DL29" s="2" t="e">
        <f ca="1">+IF(IFTA_Quarterly!$I46&gt;0,ROUND(IFTA_Quarterly!$I46*Int_Exchange_2!DL$5/100*DL$3,2),0)</f>
        <v>#VALUE!</v>
      </c>
      <c r="DM29" s="2" t="e">
        <f ca="1">+IF(IFTA_Quarterly!$I46&gt;0,ROUND(IFTA_Quarterly!$I46*Int_Exchange_2!DM$5/100*DM$3,2),0)</f>
        <v>#VALUE!</v>
      </c>
      <c r="DN29" s="2" t="e">
        <f ca="1">+IF(IFTA_Quarterly!$I46&gt;0,ROUND(IFTA_Quarterly!$I46*Int_Exchange_2!DN$5/100*DN$3,2),0)</f>
        <v>#VALUE!</v>
      </c>
      <c r="DO29" s="2" t="e">
        <f ca="1">+IF(IFTA_Quarterly!$I46&gt;0,ROUND(IFTA_Quarterly!$I46*Int_Exchange_2!DO$5/100*DO$3,2),0)</f>
        <v>#VALUE!</v>
      </c>
      <c r="DP29" s="2" t="e">
        <f ca="1">+IF(IFTA_Quarterly!$I46&gt;0,ROUND(IFTA_Quarterly!$I46*Int_Exchange_2!DP$5/100*DP$3,2),0)</f>
        <v>#VALUE!</v>
      </c>
      <c r="DQ29" s="2" t="e">
        <f ca="1">+IF(IFTA_Quarterly!$I46&gt;0,ROUND(IFTA_Quarterly!$I46*Int_Exchange_2!DQ$5/100*DQ$3,2),0)</f>
        <v>#VALUE!</v>
      </c>
      <c r="DR29" s="2" t="e">
        <f ca="1">+IF(IFTA_Quarterly!$I46&gt;0,ROUND(IFTA_Quarterly!$I46*Int_Exchange_2!DR$5/100*DR$3,2),0)</f>
        <v>#VALUE!</v>
      </c>
      <c r="DS29" s="2" t="e">
        <f ca="1">+IF(IFTA_Quarterly!$I46&gt;0,ROUND(IFTA_Quarterly!$I46*Int_Exchange_2!DS$5/100*DS$3,2),0)</f>
        <v>#VALUE!</v>
      </c>
      <c r="DT29" s="2" t="e">
        <f ca="1">+IF(IFTA_Quarterly!$I46&gt;0,ROUND(IFTA_Quarterly!$I46*Int_Exchange_2!DT$5/100*DT$3,2),0)</f>
        <v>#VALUE!</v>
      </c>
      <c r="DU29" s="2" t="e">
        <f ca="1">+IF(IFTA_Quarterly!$I46&gt;0,ROUND(IFTA_Quarterly!$I46*Int_Exchange_2!DU$5/100*DU$3,2),0)</f>
        <v>#VALUE!</v>
      </c>
      <c r="DV29" s="2" t="e">
        <f ca="1">+IF(IFTA_Quarterly!$I46&gt;0,ROUND(IFTA_Quarterly!$I46*Int_Exchange_2!DV$5/100*DV$3,2),0)</f>
        <v>#VALUE!</v>
      </c>
      <c r="DW29" s="2" t="e">
        <f ca="1">+IF(IFTA_Quarterly!$I46&gt;0,ROUND(IFTA_Quarterly!$I46*Int_Exchange_2!DW$5/100*DW$3,2),0)</f>
        <v>#VALUE!</v>
      </c>
      <c r="DX29" s="2" t="e">
        <f ca="1">+IF(IFTA_Quarterly!$I46&gt;0,ROUND(IFTA_Quarterly!$I46*Int_Exchange_2!DX$5/100*DX$3,2),0)</f>
        <v>#VALUE!</v>
      </c>
      <c r="DY29" s="2" t="e">
        <f ca="1">+IF(IFTA_Quarterly!$I46&gt;0,ROUND(IFTA_Quarterly!$I46*Int_Exchange_2!DY$5/100*DY$3,2),0)</f>
        <v>#VALUE!</v>
      </c>
      <c r="DZ29" s="2" t="e">
        <f ca="1">+IF(IFTA_Quarterly!$I46&gt;0,ROUND(IFTA_Quarterly!$I46*Int_Exchange_2!DZ$5/100*DZ$3,2),0)</f>
        <v>#VALUE!</v>
      </c>
      <c r="EA29" s="2" t="e">
        <f ca="1">+IF(IFTA_Quarterly!$I46&gt;0,ROUND(IFTA_Quarterly!$I46*Int_Exchange_2!EA$5/100*EA$3,2),0)</f>
        <v>#VALUE!</v>
      </c>
      <c r="EB29" s="2" t="e">
        <f ca="1">+IF(IFTA_Quarterly!$I46&gt;0,ROUND(IFTA_Quarterly!$I46*Int_Exchange_2!EB$5/100*EB$3,2),0)</f>
        <v>#VALUE!</v>
      </c>
      <c r="EC29" s="2" t="e">
        <f ca="1">+IF(IFTA_Quarterly!$I46&gt;0,ROUND(IFTA_Quarterly!$I46*Int_Exchange_2!EC$5/100*EC$3,2),0)</f>
        <v>#VALUE!</v>
      </c>
      <c r="ED29" s="2" t="e">
        <f ca="1">+IF(IFTA_Quarterly!$I46&gt;0,ROUND(IFTA_Quarterly!$I46*Int_Exchange_2!ED$5/100*ED$3,2),0)</f>
        <v>#VALUE!</v>
      </c>
      <c r="EE29" s="2" t="e">
        <f ca="1">+IF(IFTA_Quarterly!$I46&gt;0,ROUND(IFTA_Quarterly!$I46*Int_Exchange_2!EE$5/100*EE$3,2),0)</f>
        <v>#VALUE!</v>
      </c>
    </row>
    <row r="30" spans="1:135" x14ac:dyDescent="0.25">
      <c r="A30" s="2" t="s">
        <v>40</v>
      </c>
      <c r="B30" s="2" t="str">
        <f t="shared" ca="1" si="97"/>
        <v/>
      </c>
      <c r="C30" s="2" t="e">
        <f ca="1">+IF(IFTA_Quarterly!$I47&gt;0,ROUND(IFTA_Quarterly!$I47*Int_Exchange_2!C$5/100*C$3,2),0)</f>
        <v>#VALUE!</v>
      </c>
      <c r="D30" s="2" t="e">
        <f ca="1">+IF(IFTA_Quarterly!$I47&gt;0,ROUND(IFTA_Quarterly!$I47*Int_Exchange_2!D$5/100*D$3,2),0)</f>
        <v>#VALUE!</v>
      </c>
      <c r="E30" s="2" t="e">
        <f ca="1">+IF(IFTA_Quarterly!$I47&gt;0,ROUND(IFTA_Quarterly!$I47*Int_Exchange_2!E$5/100*E$3,2),0)</f>
        <v>#VALUE!</v>
      </c>
      <c r="F30" s="2" t="e">
        <f ca="1">+IF(IFTA_Quarterly!$I47&gt;0,ROUND(IFTA_Quarterly!$I47*Int_Exchange_2!F$5/100*F$3,2),0)</f>
        <v>#VALUE!</v>
      </c>
      <c r="G30" s="2" t="e">
        <f ca="1">+IF(IFTA_Quarterly!$I47&gt;0,ROUND(IFTA_Quarterly!$I47*Int_Exchange_2!G$5/100*G$3,2),0)</f>
        <v>#VALUE!</v>
      </c>
      <c r="H30" s="2" t="e">
        <f ca="1">+IF(IFTA_Quarterly!$I47&gt;0,ROUND(IFTA_Quarterly!$I47*Int_Exchange_2!H$5/100*H$3,2),0)</f>
        <v>#VALUE!</v>
      </c>
      <c r="I30" s="2" t="e">
        <f ca="1">+IF(IFTA_Quarterly!$I47&gt;0,ROUND(IFTA_Quarterly!$I47*Int_Exchange_2!I$5/100*I$3,2),0)</f>
        <v>#VALUE!</v>
      </c>
      <c r="J30" s="2" t="e">
        <f ca="1">+IF(IFTA_Quarterly!$I47&gt;0,ROUND(IFTA_Quarterly!$I47*Int_Exchange_2!J$5/100*J$3,2),0)</f>
        <v>#VALUE!</v>
      </c>
      <c r="K30" s="2" t="e">
        <f ca="1">+IF(IFTA_Quarterly!$I47&gt;0,ROUND(IFTA_Quarterly!$I47*Int_Exchange_2!K$5/100*K$3,2),0)</f>
        <v>#VALUE!</v>
      </c>
      <c r="L30" s="2" t="e">
        <f ca="1">+IF(IFTA_Quarterly!$I47&gt;0,ROUND(IFTA_Quarterly!$I47*Int_Exchange_2!L$5/100*L$3,2),0)</f>
        <v>#VALUE!</v>
      </c>
      <c r="M30" s="2" t="e">
        <f ca="1">+IF(IFTA_Quarterly!$I47&gt;0,ROUND(IFTA_Quarterly!$I47*Int_Exchange_2!M$5/100*M$3,2),0)</f>
        <v>#VALUE!</v>
      </c>
      <c r="N30" s="2" t="e">
        <f ca="1">+IF(IFTA_Quarterly!$I47&gt;0,ROUND(IFTA_Quarterly!$I47*Int_Exchange_2!N$5/100*N$3,2),0)</f>
        <v>#VALUE!</v>
      </c>
      <c r="O30" s="2" t="e">
        <f ca="1">+IF(IFTA_Quarterly!$I47&gt;0,ROUND(IFTA_Quarterly!$I47*Int_Exchange_2!O$5/100*O$3,2),0)</f>
        <v>#VALUE!</v>
      </c>
      <c r="P30" s="2" t="e">
        <f ca="1">+IF(IFTA_Quarterly!$I47&gt;0,ROUND(IFTA_Quarterly!$I47*Int_Exchange_2!P$5/100*P$3,2),0)</f>
        <v>#VALUE!</v>
      </c>
      <c r="Q30" s="2" t="e">
        <f ca="1">+IF(IFTA_Quarterly!$I47&gt;0,ROUND(IFTA_Quarterly!$I47*Int_Exchange_2!Q$5/100*Q$3,2),0)</f>
        <v>#VALUE!</v>
      </c>
      <c r="R30" s="2" t="e">
        <f ca="1">+IF(IFTA_Quarterly!$I47&gt;0,ROUND(IFTA_Quarterly!$I47*Int_Exchange_2!R$5/100*R$3,2),0)</f>
        <v>#VALUE!</v>
      </c>
      <c r="S30" s="2" t="e">
        <f ca="1">+IF(IFTA_Quarterly!$I47&gt;0,ROUND(IFTA_Quarterly!$I47*Int_Exchange_2!S$5/100*S$3,2),0)</f>
        <v>#VALUE!</v>
      </c>
      <c r="T30" s="2" t="e">
        <f ca="1">+IF(IFTA_Quarterly!$I47&gt;0,ROUND(IFTA_Quarterly!$I47*Int_Exchange_2!T$5/100*T$3,2),0)</f>
        <v>#VALUE!</v>
      </c>
      <c r="U30" s="2" t="e">
        <f ca="1">+IF(IFTA_Quarterly!$I47&gt;0,ROUND(IFTA_Quarterly!$I47*Int_Exchange_2!U$5/100*U$3,2),0)</f>
        <v>#VALUE!</v>
      </c>
      <c r="V30" s="2" t="e">
        <f ca="1">+IF(IFTA_Quarterly!$I47&gt;0,ROUND(IFTA_Quarterly!$I47*Int_Exchange_2!V$5/100*V$3,2),0)</f>
        <v>#VALUE!</v>
      </c>
      <c r="W30" s="2" t="e">
        <f ca="1">+IF(IFTA_Quarterly!$I47&gt;0,ROUND(IFTA_Quarterly!$I47*Int_Exchange_2!W$5/100*W$3,2),0)</f>
        <v>#VALUE!</v>
      </c>
      <c r="X30" s="2" t="e">
        <f ca="1">+IF(IFTA_Quarterly!$I47&gt;0,ROUND(IFTA_Quarterly!$I47*Int_Exchange_2!X$5/100*X$3,2),0)</f>
        <v>#VALUE!</v>
      </c>
      <c r="Y30" s="2" t="e">
        <f ca="1">+IF(IFTA_Quarterly!$I47&gt;0,ROUND(IFTA_Quarterly!$I47*Int_Exchange_2!Y$5/100*Y$3,2),0)</f>
        <v>#VALUE!</v>
      </c>
      <c r="Z30" s="2" t="e">
        <f ca="1">+IF(IFTA_Quarterly!$I47&gt;0,ROUND(IFTA_Quarterly!$I47*Int_Exchange_2!Z$5/100*Z$3,2),0)</f>
        <v>#VALUE!</v>
      </c>
      <c r="AA30" s="2" t="e">
        <f ca="1">+IF(IFTA_Quarterly!$I47&gt;0,ROUND(IFTA_Quarterly!$I47*Int_Exchange_2!AA$5/100*AA$3,2),0)</f>
        <v>#VALUE!</v>
      </c>
      <c r="AB30" s="2" t="e">
        <f ca="1">+IF(IFTA_Quarterly!$I47&gt;0,ROUND(IFTA_Quarterly!$I47*Int_Exchange_2!AB$5/100*AB$3,2),0)</f>
        <v>#VALUE!</v>
      </c>
      <c r="AC30" s="2" t="e">
        <f ca="1">+IF(IFTA_Quarterly!$I47&gt;0,ROUND(IFTA_Quarterly!$I47*Int_Exchange_2!AC$5/100*AC$3,2),0)</f>
        <v>#VALUE!</v>
      </c>
      <c r="AD30" s="2" t="e">
        <f ca="1">+IF(IFTA_Quarterly!$I47&gt;0,ROUND(IFTA_Quarterly!$I47*Int_Exchange_2!AD$5/100*AD$3,2),0)</f>
        <v>#VALUE!</v>
      </c>
      <c r="AE30" s="2" t="e">
        <f ca="1">+IF(IFTA_Quarterly!$I47&gt;0,ROUND(IFTA_Quarterly!$I47*Int_Exchange_2!AE$5/100*AE$3,2),0)</f>
        <v>#VALUE!</v>
      </c>
      <c r="AF30" s="2" t="e">
        <f ca="1">+IF(IFTA_Quarterly!$I47&gt;0,ROUND(IFTA_Quarterly!$I47*Int_Exchange_2!AF$5/100*AF$3,2),0)</f>
        <v>#VALUE!</v>
      </c>
      <c r="AG30" s="2" t="e">
        <f ca="1">+IF(IFTA_Quarterly!$I47&gt;0,ROUND(IFTA_Quarterly!$I47*Int_Exchange_2!AG$5/100*AG$3,2),0)</f>
        <v>#VALUE!</v>
      </c>
      <c r="AH30" s="2" t="e">
        <f ca="1">+IF(IFTA_Quarterly!$I47&gt;0,ROUND(IFTA_Quarterly!$I47*Int_Exchange_2!AH$5/100*AH$3,2),0)</f>
        <v>#VALUE!</v>
      </c>
      <c r="AI30" s="2" t="e">
        <f ca="1">+IF(IFTA_Quarterly!$I47&gt;0,ROUND(IFTA_Quarterly!$I47*Int_Exchange_2!AI$5/100*AI$3,2),0)</f>
        <v>#VALUE!</v>
      </c>
      <c r="AJ30" s="2" t="e">
        <f ca="1">+IF(IFTA_Quarterly!$I47&gt;0,ROUND(IFTA_Quarterly!$I47*Int_Exchange_2!AJ$5/100*AJ$3,2),0)</f>
        <v>#VALUE!</v>
      </c>
      <c r="AK30" s="2" t="e">
        <f ca="1">+IF(IFTA_Quarterly!$I47&gt;0,ROUND(IFTA_Quarterly!$I47*Int_Exchange_2!AK$5/100*AK$3,2),0)</f>
        <v>#VALUE!</v>
      </c>
      <c r="AL30" s="2" t="e">
        <f ca="1">+IF(IFTA_Quarterly!$I47&gt;0,ROUND(IFTA_Quarterly!$I47*Int_Exchange_2!AL$5/100*AL$3,2),0)</f>
        <v>#VALUE!</v>
      </c>
      <c r="AM30" s="2" t="e">
        <f ca="1">+IF(IFTA_Quarterly!$I47&gt;0,ROUND(IFTA_Quarterly!$I47*Int_Exchange_2!AM$5/100*AM$3,2),0)</f>
        <v>#VALUE!</v>
      </c>
      <c r="AN30" s="2" t="e">
        <f ca="1">+IF(IFTA_Quarterly!$I47&gt;0,ROUND(IFTA_Quarterly!$I47*Int_Exchange_2!AN$5/100*AN$3,2),0)</f>
        <v>#VALUE!</v>
      </c>
      <c r="AO30" s="2" t="e">
        <f ca="1">+IF(IFTA_Quarterly!$I47&gt;0,ROUND(IFTA_Quarterly!$I47*Int_Exchange_2!AO$5/100*AO$3,2),0)</f>
        <v>#VALUE!</v>
      </c>
      <c r="AP30" s="2" t="e">
        <f ca="1">+IF(IFTA_Quarterly!$I47&gt;0,ROUND(IFTA_Quarterly!$I47*Int_Exchange_2!AP$5/100*AP$3,2),0)</f>
        <v>#VALUE!</v>
      </c>
      <c r="AQ30" s="2" t="e">
        <f ca="1">+IF(IFTA_Quarterly!$I47&gt;0,ROUND(IFTA_Quarterly!$I47*Int_Exchange_2!AQ$5/100*AQ$3,2),0)</f>
        <v>#VALUE!</v>
      </c>
      <c r="AR30" s="2" t="e">
        <f ca="1">+IF(IFTA_Quarterly!$I47&gt;0,ROUND(IFTA_Quarterly!$I47*Int_Exchange_2!AR$5/100*AR$3,2),0)</f>
        <v>#VALUE!</v>
      </c>
      <c r="AS30" s="2" t="e">
        <f ca="1">+IF(IFTA_Quarterly!$I47&gt;0,ROUND(IFTA_Quarterly!$I47*Int_Exchange_2!AS$5/100*AS$3,2),0)</f>
        <v>#VALUE!</v>
      </c>
      <c r="AT30" s="2" t="e">
        <f ca="1">+IF(IFTA_Quarterly!$I47&gt;0,ROUND(IFTA_Quarterly!$I47*Int_Exchange_2!AT$5/100*AT$3,2),0)</f>
        <v>#VALUE!</v>
      </c>
      <c r="AU30" s="2" t="e">
        <f ca="1">+IF(IFTA_Quarterly!$I47&gt;0,ROUND(IFTA_Quarterly!$I47*Int_Exchange_2!AU$5/100*AU$3,2),0)</f>
        <v>#VALUE!</v>
      </c>
      <c r="AV30" s="2" t="e">
        <f ca="1">+IF(IFTA_Quarterly!$I47&gt;0,ROUND(IFTA_Quarterly!$I47*Int_Exchange_2!AV$5/100*AV$3,2),0)</f>
        <v>#VALUE!</v>
      </c>
      <c r="AW30" s="2" t="e">
        <f ca="1">+IF(IFTA_Quarterly!$I47&gt;0,ROUND(IFTA_Quarterly!$I47*Int_Exchange_2!AW$5/100*AW$3,2),0)</f>
        <v>#VALUE!</v>
      </c>
      <c r="AX30" s="2" t="e">
        <f ca="1">+IF(IFTA_Quarterly!$I47&gt;0,ROUND(IFTA_Quarterly!$I47*Int_Exchange_2!AX$5/100*AX$3,2),0)</f>
        <v>#VALUE!</v>
      </c>
      <c r="AY30" s="2" t="e">
        <f ca="1">+IF(IFTA_Quarterly!$I47&gt;0,ROUND(IFTA_Quarterly!$I47*Int_Exchange_2!AY$5/100*AY$3,2),0)</f>
        <v>#VALUE!</v>
      </c>
      <c r="AZ30" s="2" t="e">
        <f ca="1">+IF(IFTA_Quarterly!$I47&gt;0,ROUND(IFTA_Quarterly!$I47*Int_Exchange_2!AZ$5/100*AZ$3,2),0)</f>
        <v>#VALUE!</v>
      </c>
      <c r="BA30" s="2" t="e">
        <f ca="1">+IF(IFTA_Quarterly!$I47&gt;0,ROUND(IFTA_Quarterly!$I47*Int_Exchange_2!BA$5/100*BA$3,2),0)</f>
        <v>#VALUE!</v>
      </c>
      <c r="BB30" s="2" t="e">
        <f ca="1">+IF(IFTA_Quarterly!$I47&gt;0,ROUND(IFTA_Quarterly!$I47*Int_Exchange_2!BB$5/100*BB$3,2),0)</f>
        <v>#VALUE!</v>
      </c>
      <c r="BC30" s="2" t="e">
        <f ca="1">+IF(IFTA_Quarterly!$I47&gt;0,ROUND(IFTA_Quarterly!$I47*Int_Exchange_2!BC$5/100*BC$3,2),0)</f>
        <v>#VALUE!</v>
      </c>
      <c r="BD30" s="2" t="e">
        <f ca="1">+IF(IFTA_Quarterly!$I47&gt;0,ROUND(IFTA_Quarterly!$I47*Int_Exchange_2!BD$5/100*BD$3,2),0)</f>
        <v>#VALUE!</v>
      </c>
      <c r="BE30" s="2" t="e">
        <f ca="1">+IF(IFTA_Quarterly!$I47&gt;0,ROUND(IFTA_Quarterly!$I47*Int_Exchange_2!BE$5/100*BE$3,2),0)</f>
        <v>#VALUE!</v>
      </c>
      <c r="BF30" s="2" t="e">
        <f ca="1">+IF(IFTA_Quarterly!$I47&gt;0,ROUND(IFTA_Quarterly!$I47*Int_Exchange_2!BF$5/100*BF$3,2),0)</f>
        <v>#VALUE!</v>
      </c>
      <c r="BG30" s="2" t="e">
        <f ca="1">+IF(IFTA_Quarterly!$I47&gt;0,ROUND(IFTA_Quarterly!$I47*Int_Exchange_2!BG$5/100*BG$3,2),0)</f>
        <v>#VALUE!</v>
      </c>
      <c r="BH30" s="2" t="e">
        <f ca="1">+IF(IFTA_Quarterly!$I47&gt;0,ROUND(IFTA_Quarterly!$I47*Int_Exchange_2!BH$5/100*BH$3,2),0)</f>
        <v>#VALUE!</v>
      </c>
      <c r="BI30" s="2" t="e">
        <f ca="1">+IF(IFTA_Quarterly!$I47&gt;0,ROUND(IFTA_Quarterly!$I47*Int_Exchange_2!BI$5/100*BI$3,2),0)</f>
        <v>#VALUE!</v>
      </c>
      <c r="BJ30" s="2" t="e">
        <f ca="1">+IF(IFTA_Quarterly!$I47&gt;0,ROUND(IFTA_Quarterly!$I47*Int_Exchange_2!BJ$5/100*BJ$3,2),0)</f>
        <v>#VALUE!</v>
      </c>
      <c r="BK30" s="2" t="e">
        <f ca="1">+IF(IFTA_Quarterly!$I47&gt;0,ROUND(IFTA_Quarterly!$I47*Int_Exchange_2!BK$5/100*BK$3,2),0)</f>
        <v>#VALUE!</v>
      </c>
      <c r="BL30" s="2" t="e">
        <f ca="1">+IF(IFTA_Quarterly!$I47&gt;0,ROUND(IFTA_Quarterly!$I47*Int_Exchange_2!BL$5/100*BL$3,2),0)</f>
        <v>#VALUE!</v>
      </c>
      <c r="BM30" s="2" t="e">
        <f ca="1">+IF(IFTA_Quarterly!$I47&gt;0,ROUND(IFTA_Quarterly!$I47*Int_Exchange_2!BM$5/100*BM$3,2),0)</f>
        <v>#VALUE!</v>
      </c>
      <c r="BN30" s="2" t="e">
        <f ca="1">+IF(IFTA_Quarterly!$I47&gt;0,ROUND(IFTA_Quarterly!$I47*Int_Exchange_2!BN$5/100*BN$3,2),0)</f>
        <v>#VALUE!</v>
      </c>
      <c r="BO30" s="2" t="e">
        <f ca="1">+IF(IFTA_Quarterly!$I47&gt;0,ROUND(IFTA_Quarterly!$I47*Int_Exchange_2!BO$5/100*BO$3,2),0)</f>
        <v>#VALUE!</v>
      </c>
      <c r="BP30" s="2" t="e">
        <f ca="1">+IF(IFTA_Quarterly!$I47&gt;0,ROUND(IFTA_Quarterly!$I47*Int_Exchange_2!BP$5/100*BP$3,2),0)</f>
        <v>#VALUE!</v>
      </c>
      <c r="BQ30" s="2" t="e">
        <f ca="1">+IF(IFTA_Quarterly!$I47&gt;0,ROUND(IFTA_Quarterly!$I47*Int_Exchange_2!BQ$5/100*BQ$3,2),0)</f>
        <v>#VALUE!</v>
      </c>
      <c r="BR30" s="2" t="e">
        <f ca="1">+IF(IFTA_Quarterly!$I47&gt;0,ROUND(IFTA_Quarterly!$I47*Int_Exchange_2!BR$5/100*BR$3,2),0)</f>
        <v>#VALUE!</v>
      </c>
      <c r="BS30" s="2" t="e">
        <f ca="1">+IF(IFTA_Quarterly!$I47&gt;0,ROUND(IFTA_Quarterly!$I47*Int_Exchange_2!BS$5/100*BS$3,2),0)</f>
        <v>#VALUE!</v>
      </c>
      <c r="BT30" s="2" t="e">
        <f ca="1">+IF(IFTA_Quarterly!$I47&gt;0,ROUND(IFTA_Quarterly!$I47*Int_Exchange_2!BT$5/100*BT$3,2),0)</f>
        <v>#VALUE!</v>
      </c>
      <c r="BU30" s="2" t="e">
        <f ca="1">+IF(IFTA_Quarterly!$I47&gt;0,ROUND(IFTA_Quarterly!$I47*Int_Exchange_2!BU$5/100*BU$3,2),0)</f>
        <v>#VALUE!</v>
      </c>
      <c r="BV30" s="2" t="e">
        <f ca="1">+IF(IFTA_Quarterly!$I47&gt;0,ROUND(IFTA_Quarterly!$I47*Int_Exchange_2!BV$5/100*BV$3,2),0)</f>
        <v>#VALUE!</v>
      </c>
      <c r="BW30" s="2" t="e">
        <f ca="1">+IF(IFTA_Quarterly!$I47&gt;0,ROUND(IFTA_Quarterly!$I47*Int_Exchange_2!BW$5/100*BW$3,2),0)</f>
        <v>#VALUE!</v>
      </c>
      <c r="BX30" s="2" t="e">
        <f ca="1">+IF(IFTA_Quarterly!$I47&gt;0,ROUND(IFTA_Quarterly!$I47*Int_Exchange_2!BX$5/100*BX$3,2),0)</f>
        <v>#VALUE!</v>
      </c>
      <c r="BY30" s="2" t="e">
        <f ca="1">+IF(IFTA_Quarterly!$I47&gt;0,ROUND(IFTA_Quarterly!$I47*Int_Exchange_2!BY$5/100*BY$3,2),0)</f>
        <v>#VALUE!</v>
      </c>
      <c r="BZ30" s="2" t="e">
        <f ca="1">+IF(IFTA_Quarterly!$I47&gt;0,ROUND(IFTA_Quarterly!$I47*Int_Exchange_2!BZ$5/100*BZ$3,2),0)</f>
        <v>#VALUE!</v>
      </c>
      <c r="CA30" s="2" t="e">
        <f ca="1">+IF(IFTA_Quarterly!$I47&gt;0,ROUND(IFTA_Quarterly!$I47*Int_Exchange_2!CA$5/100*CA$3,2),0)</f>
        <v>#VALUE!</v>
      </c>
      <c r="CB30" s="2" t="e">
        <f ca="1">+IF(IFTA_Quarterly!$I47&gt;0,ROUND(IFTA_Quarterly!$I47*Int_Exchange_2!CB$5/100*CB$3,2),0)</f>
        <v>#VALUE!</v>
      </c>
      <c r="CC30" s="2" t="e">
        <f ca="1">+IF(IFTA_Quarterly!$I47&gt;0,ROUND(IFTA_Quarterly!$I47*Int_Exchange_2!CC$5/100*CC$3,2),0)</f>
        <v>#VALUE!</v>
      </c>
      <c r="CD30" s="2" t="e">
        <f ca="1">+IF(IFTA_Quarterly!$I47&gt;0,ROUND(IFTA_Quarterly!$I47*Int_Exchange_2!CD$5/100*CD$3,2),0)</f>
        <v>#VALUE!</v>
      </c>
      <c r="CE30" s="2" t="e">
        <f ca="1">+IF(IFTA_Quarterly!$I47&gt;0,ROUND(IFTA_Quarterly!$I47*Int_Exchange_2!CE$5/100*CE$3,2),0)</f>
        <v>#VALUE!</v>
      </c>
      <c r="CF30" s="2" t="e">
        <f ca="1">+IF(IFTA_Quarterly!$I47&gt;0,ROUND(IFTA_Quarterly!$I47*Int_Exchange_2!CF$5/100*CF$3,2),0)</f>
        <v>#VALUE!</v>
      </c>
      <c r="CG30" s="2" t="e">
        <f ca="1">+IF(IFTA_Quarterly!$I47&gt;0,ROUND(IFTA_Quarterly!$I47*Int_Exchange_2!CG$5/100*CG$3,2),0)</f>
        <v>#VALUE!</v>
      </c>
      <c r="CH30" s="2" t="e">
        <f ca="1">+IF(IFTA_Quarterly!$I47&gt;0,ROUND(IFTA_Quarterly!$I47*Int_Exchange_2!CH$5/100*CH$3,2),0)</f>
        <v>#VALUE!</v>
      </c>
      <c r="CI30" s="2" t="e">
        <f ca="1">+IF(IFTA_Quarterly!$I47&gt;0,ROUND(IFTA_Quarterly!$I47*Int_Exchange_2!CI$5/100*CI$3,2),0)</f>
        <v>#VALUE!</v>
      </c>
      <c r="CJ30" s="2" t="e">
        <f ca="1">+IF(IFTA_Quarterly!$I47&gt;0,ROUND(IFTA_Quarterly!$I47*Int_Exchange_2!CJ$5/100*CJ$3,2),0)</f>
        <v>#VALUE!</v>
      </c>
      <c r="CK30" s="2" t="e">
        <f ca="1">+IF(IFTA_Quarterly!$I47&gt;0,ROUND(IFTA_Quarterly!$I47*Int_Exchange_2!CK$5/100*CK$3,2),0)</f>
        <v>#VALUE!</v>
      </c>
      <c r="CL30" s="2" t="e">
        <f ca="1">+IF(IFTA_Quarterly!$I47&gt;0,ROUND(IFTA_Quarterly!$I47*Int_Exchange_2!CL$5/100*CL$3,2),0)</f>
        <v>#VALUE!</v>
      </c>
      <c r="CM30" s="2" t="e">
        <f ca="1">+IF(IFTA_Quarterly!$I47&gt;0,ROUND(IFTA_Quarterly!$I47*Int_Exchange_2!CM$5/100*CM$3,2),0)</f>
        <v>#VALUE!</v>
      </c>
      <c r="CN30" s="2" t="e">
        <f ca="1">+IF(IFTA_Quarterly!$I47&gt;0,ROUND(IFTA_Quarterly!$I47*Int_Exchange_2!CN$5/100*CN$3,2),0)</f>
        <v>#VALUE!</v>
      </c>
      <c r="CO30" s="2" t="e">
        <f ca="1">+IF(IFTA_Quarterly!$I47&gt;0,ROUND(IFTA_Quarterly!$I47*Int_Exchange_2!CO$5/100*CO$3,2),0)</f>
        <v>#VALUE!</v>
      </c>
      <c r="CP30" s="2" t="e">
        <f ca="1">+IF(IFTA_Quarterly!$I47&gt;0,ROUND(IFTA_Quarterly!$I47*Int_Exchange_2!CP$5/100*CP$3,2),0)</f>
        <v>#VALUE!</v>
      </c>
      <c r="CQ30" s="2" t="e">
        <f ca="1">+IF(IFTA_Quarterly!$I47&gt;0,ROUND(IFTA_Quarterly!$I47*Int_Exchange_2!CQ$5/100*CQ$3,2),0)</f>
        <v>#VALUE!</v>
      </c>
      <c r="CR30" s="2" t="e">
        <f ca="1">+IF(IFTA_Quarterly!$I47&gt;0,ROUND(IFTA_Quarterly!$I47*Int_Exchange_2!CR$5/100*CR$3,2),0)</f>
        <v>#VALUE!</v>
      </c>
      <c r="CS30" s="2" t="e">
        <f ca="1">+IF(IFTA_Quarterly!$I47&gt;0,ROUND(IFTA_Quarterly!$I47*Int_Exchange_2!CS$5/100*CS$3,2),0)</f>
        <v>#VALUE!</v>
      </c>
      <c r="CT30" s="2" t="e">
        <f ca="1">+IF(IFTA_Quarterly!$I47&gt;0,ROUND(IFTA_Quarterly!$I47*Int_Exchange_2!CT$5/100*CT$3,2),0)</f>
        <v>#VALUE!</v>
      </c>
      <c r="CU30" s="2" t="e">
        <f ca="1">+IF(IFTA_Quarterly!$I47&gt;0,ROUND(IFTA_Quarterly!$I47*Int_Exchange_2!CU$5/100*CU$3,2),0)</f>
        <v>#VALUE!</v>
      </c>
      <c r="CV30" s="2" t="e">
        <f ca="1">+IF(IFTA_Quarterly!$I47&gt;0,ROUND(IFTA_Quarterly!$I47*Int_Exchange_2!CV$5/100*CV$3,2),0)</f>
        <v>#VALUE!</v>
      </c>
      <c r="CW30" s="2" t="e">
        <f ca="1">+IF(IFTA_Quarterly!$I47&gt;0,ROUND(IFTA_Quarterly!$I47*Int_Exchange_2!CW$5/100*CW$3,2),0)</f>
        <v>#VALUE!</v>
      </c>
      <c r="CX30" s="2" t="e">
        <f ca="1">+IF(IFTA_Quarterly!$I47&gt;0,ROUND(IFTA_Quarterly!$I47*Int_Exchange_2!CX$5/100*CX$3,2),0)</f>
        <v>#VALUE!</v>
      </c>
      <c r="CY30" s="2" t="e">
        <f ca="1">+IF(IFTA_Quarterly!$I47&gt;0,ROUND(IFTA_Quarterly!$I47*Int_Exchange_2!CY$5/100*CY$3,2),0)</f>
        <v>#VALUE!</v>
      </c>
      <c r="CZ30" s="2" t="e">
        <f ca="1">+IF(IFTA_Quarterly!$I47&gt;0,ROUND(IFTA_Quarterly!$I47*Int_Exchange_2!CZ$5/100*CZ$3,2),0)</f>
        <v>#VALUE!</v>
      </c>
      <c r="DA30" s="2" t="e">
        <f ca="1">+IF(IFTA_Quarterly!$I47&gt;0,ROUND(IFTA_Quarterly!$I47*Int_Exchange_2!DA$5/100*DA$3,2),0)</f>
        <v>#VALUE!</v>
      </c>
      <c r="DB30" s="2" t="e">
        <f ca="1">+IF(IFTA_Quarterly!$I47&gt;0,ROUND(IFTA_Quarterly!$I47*Int_Exchange_2!DB$5/100*DB$3,2),0)</f>
        <v>#VALUE!</v>
      </c>
      <c r="DC30" s="2" t="e">
        <f ca="1">+IF(IFTA_Quarterly!$I47&gt;0,ROUND(IFTA_Quarterly!$I47*Int_Exchange_2!DC$5/100*DC$3,2),0)</f>
        <v>#VALUE!</v>
      </c>
      <c r="DD30" s="2" t="e">
        <f ca="1">+IF(IFTA_Quarterly!$I47&gt;0,ROUND(IFTA_Quarterly!$I47*Int_Exchange_2!DD$5/100*DD$3,2),0)</f>
        <v>#VALUE!</v>
      </c>
      <c r="DE30" s="2" t="e">
        <f ca="1">+IF(IFTA_Quarterly!$I47&gt;0,ROUND(IFTA_Quarterly!$I47*Int_Exchange_2!DE$5/100*DE$3,2),0)</f>
        <v>#VALUE!</v>
      </c>
      <c r="DF30" s="2" t="e">
        <f ca="1">+IF(IFTA_Quarterly!$I47&gt;0,ROUND(IFTA_Quarterly!$I47*Int_Exchange_2!DF$5/100*DF$3,2),0)</f>
        <v>#VALUE!</v>
      </c>
      <c r="DG30" s="2" t="e">
        <f ca="1">+IF(IFTA_Quarterly!$I47&gt;0,ROUND(IFTA_Quarterly!$I47*Int_Exchange_2!DG$5/100*DG$3,2),0)</f>
        <v>#VALUE!</v>
      </c>
      <c r="DH30" s="2" t="e">
        <f ca="1">+IF(IFTA_Quarterly!$I47&gt;0,ROUND(IFTA_Quarterly!$I47*Int_Exchange_2!DH$5/100*DH$3,2),0)</f>
        <v>#VALUE!</v>
      </c>
      <c r="DI30" s="2" t="e">
        <f ca="1">+IF(IFTA_Quarterly!$I47&gt;0,ROUND(IFTA_Quarterly!$I47*Int_Exchange_2!DI$5/100*DI$3,2),0)</f>
        <v>#VALUE!</v>
      </c>
      <c r="DJ30" s="2" t="e">
        <f ca="1">+IF(IFTA_Quarterly!$I47&gt;0,ROUND(IFTA_Quarterly!$I47*Int_Exchange_2!DJ$5/100*DJ$3,2),0)</f>
        <v>#VALUE!</v>
      </c>
      <c r="DK30" s="2" t="e">
        <f ca="1">+IF(IFTA_Quarterly!$I47&gt;0,ROUND(IFTA_Quarterly!$I47*Int_Exchange_2!DK$5/100*DK$3,2),0)</f>
        <v>#VALUE!</v>
      </c>
      <c r="DL30" s="2" t="e">
        <f ca="1">+IF(IFTA_Quarterly!$I47&gt;0,ROUND(IFTA_Quarterly!$I47*Int_Exchange_2!DL$5/100*DL$3,2),0)</f>
        <v>#VALUE!</v>
      </c>
      <c r="DM30" s="2" t="e">
        <f ca="1">+IF(IFTA_Quarterly!$I47&gt;0,ROUND(IFTA_Quarterly!$I47*Int_Exchange_2!DM$5/100*DM$3,2),0)</f>
        <v>#VALUE!</v>
      </c>
      <c r="DN30" s="2" t="e">
        <f ca="1">+IF(IFTA_Quarterly!$I47&gt;0,ROUND(IFTA_Quarterly!$I47*Int_Exchange_2!DN$5/100*DN$3,2),0)</f>
        <v>#VALUE!</v>
      </c>
      <c r="DO30" s="2" t="e">
        <f ca="1">+IF(IFTA_Quarterly!$I47&gt;0,ROUND(IFTA_Quarterly!$I47*Int_Exchange_2!DO$5/100*DO$3,2),0)</f>
        <v>#VALUE!</v>
      </c>
      <c r="DP30" s="2" t="e">
        <f ca="1">+IF(IFTA_Quarterly!$I47&gt;0,ROUND(IFTA_Quarterly!$I47*Int_Exchange_2!DP$5/100*DP$3,2),0)</f>
        <v>#VALUE!</v>
      </c>
      <c r="DQ30" s="2" t="e">
        <f ca="1">+IF(IFTA_Quarterly!$I47&gt;0,ROUND(IFTA_Quarterly!$I47*Int_Exchange_2!DQ$5/100*DQ$3,2),0)</f>
        <v>#VALUE!</v>
      </c>
      <c r="DR30" s="2" t="e">
        <f ca="1">+IF(IFTA_Quarterly!$I47&gt;0,ROUND(IFTA_Quarterly!$I47*Int_Exchange_2!DR$5/100*DR$3,2),0)</f>
        <v>#VALUE!</v>
      </c>
      <c r="DS30" s="2" t="e">
        <f ca="1">+IF(IFTA_Quarterly!$I47&gt;0,ROUND(IFTA_Quarterly!$I47*Int_Exchange_2!DS$5/100*DS$3,2),0)</f>
        <v>#VALUE!</v>
      </c>
      <c r="DT30" s="2" t="e">
        <f ca="1">+IF(IFTA_Quarterly!$I47&gt;0,ROUND(IFTA_Quarterly!$I47*Int_Exchange_2!DT$5/100*DT$3,2),0)</f>
        <v>#VALUE!</v>
      </c>
      <c r="DU30" s="2" t="e">
        <f ca="1">+IF(IFTA_Quarterly!$I47&gt;0,ROUND(IFTA_Quarterly!$I47*Int_Exchange_2!DU$5/100*DU$3,2),0)</f>
        <v>#VALUE!</v>
      </c>
      <c r="DV30" s="2" t="e">
        <f ca="1">+IF(IFTA_Quarterly!$I47&gt;0,ROUND(IFTA_Quarterly!$I47*Int_Exchange_2!DV$5/100*DV$3,2),0)</f>
        <v>#VALUE!</v>
      </c>
      <c r="DW30" s="2" t="e">
        <f ca="1">+IF(IFTA_Quarterly!$I47&gt;0,ROUND(IFTA_Quarterly!$I47*Int_Exchange_2!DW$5/100*DW$3,2),0)</f>
        <v>#VALUE!</v>
      </c>
      <c r="DX30" s="2" t="e">
        <f ca="1">+IF(IFTA_Quarterly!$I47&gt;0,ROUND(IFTA_Quarterly!$I47*Int_Exchange_2!DX$5/100*DX$3,2),0)</f>
        <v>#VALUE!</v>
      </c>
      <c r="DY30" s="2" t="e">
        <f ca="1">+IF(IFTA_Quarterly!$I47&gt;0,ROUND(IFTA_Quarterly!$I47*Int_Exchange_2!DY$5/100*DY$3,2),0)</f>
        <v>#VALUE!</v>
      </c>
      <c r="DZ30" s="2" t="e">
        <f ca="1">+IF(IFTA_Quarterly!$I47&gt;0,ROUND(IFTA_Quarterly!$I47*Int_Exchange_2!DZ$5/100*DZ$3,2),0)</f>
        <v>#VALUE!</v>
      </c>
      <c r="EA30" s="2" t="e">
        <f ca="1">+IF(IFTA_Quarterly!$I47&gt;0,ROUND(IFTA_Quarterly!$I47*Int_Exchange_2!EA$5/100*EA$3,2),0)</f>
        <v>#VALUE!</v>
      </c>
      <c r="EB30" s="2" t="e">
        <f ca="1">+IF(IFTA_Quarterly!$I47&gt;0,ROUND(IFTA_Quarterly!$I47*Int_Exchange_2!EB$5/100*EB$3,2),0)</f>
        <v>#VALUE!</v>
      </c>
      <c r="EC30" s="2" t="e">
        <f ca="1">+IF(IFTA_Quarterly!$I47&gt;0,ROUND(IFTA_Quarterly!$I47*Int_Exchange_2!EC$5/100*EC$3,2),0)</f>
        <v>#VALUE!</v>
      </c>
      <c r="ED30" s="2" t="e">
        <f ca="1">+IF(IFTA_Quarterly!$I47&gt;0,ROUND(IFTA_Quarterly!$I47*Int_Exchange_2!ED$5/100*ED$3,2),0)</f>
        <v>#VALUE!</v>
      </c>
      <c r="EE30" s="2" t="e">
        <f ca="1">+IF(IFTA_Quarterly!$I47&gt;0,ROUND(IFTA_Quarterly!$I47*Int_Exchange_2!EE$5/100*EE$3,2),0)</f>
        <v>#VALUE!</v>
      </c>
    </row>
    <row r="31" spans="1:135" x14ac:dyDescent="0.25">
      <c r="A31" s="2" t="s">
        <v>41</v>
      </c>
      <c r="B31" s="2" t="str">
        <f t="shared" ca="1" si="97"/>
        <v/>
      </c>
      <c r="C31" s="2" t="e">
        <f ca="1">+IF(IFTA_Quarterly!$I48&gt;0,ROUND(IFTA_Quarterly!$I48*Int_Exchange_2!C$5/100*C$3,2),0)</f>
        <v>#VALUE!</v>
      </c>
      <c r="D31" s="2" t="e">
        <f ca="1">+IF(IFTA_Quarterly!$I48&gt;0,ROUND(IFTA_Quarterly!$I48*Int_Exchange_2!D$5/100*D$3,2),0)</f>
        <v>#VALUE!</v>
      </c>
      <c r="E31" s="2" t="e">
        <f ca="1">+IF(IFTA_Quarterly!$I48&gt;0,ROUND(IFTA_Quarterly!$I48*Int_Exchange_2!E$5/100*E$3,2),0)</f>
        <v>#VALUE!</v>
      </c>
      <c r="F31" s="2" t="e">
        <f ca="1">+IF(IFTA_Quarterly!$I48&gt;0,ROUND(IFTA_Quarterly!$I48*Int_Exchange_2!F$5/100*F$3,2),0)</f>
        <v>#VALUE!</v>
      </c>
      <c r="G31" s="2" t="e">
        <f ca="1">+IF(IFTA_Quarterly!$I48&gt;0,ROUND(IFTA_Quarterly!$I48*Int_Exchange_2!G$5/100*G$3,2),0)</f>
        <v>#VALUE!</v>
      </c>
      <c r="H31" s="2" t="e">
        <f ca="1">+IF(IFTA_Quarterly!$I48&gt;0,ROUND(IFTA_Quarterly!$I48*Int_Exchange_2!H$5/100*H$3,2),0)</f>
        <v>#VALUE!</v>
      </c>
      <c r="I31" s="2" t="e">
        <f ca="1">+IF(IFTA_Quarterly!$I48&gt;0,ROUND(IFTA_Quarterly!$I48*Int_Exchange_2!I$5/100*I$3,2),0)</f>
        <v>#VALUE!</v>
      </c>
      <c r="J31" s="2" t="e">
        <f ca="1">+IF(IFTA_Quarterly!$I48&gt;0,ROUND(IFTA_Quarterly!$I48*Int_Exchange_2!J$5/100*J$3,2),0)</f>
        <v>#VALUE!</v>
      </c>
      <c r="K31" s="2" t="e">
        <f ca="1">+IF(IFTA_Quarterly!$I48&gt;0,ROUND(IFTA_Quarterly!$I48*Int_Exchange_2!K$5/100*K$3,2),0)</f>
        <v>#VALUE!</v>
      </c>
      <c r="L31" s="2" t="e">
        <f ca="1">+IF(IFTA_Quarterly!$I48&gt;0,ROUND(IFTA_Quarterly!$I48*Int_Exchange_2!L$5/100*L$3,2),0)</f>
        <v>#VALUE!</v>
      </c>
      <c r="M31" s="2" t="e">
        <f ca="1">+IF(IFTA_Quarterly!$I48&gt;0,ROUND(IFTA_Quarterly!$I48*Int_Exchange_2!M$5/100*M$3,2),0)</f>
        <v>#VALUE!</v>
      </c>
      <c r="N31" s="2" t="e">
        <f ca="1">+IF(IFTA_Quarterly!$I48&gt;0,ROUND(IFTA_Quarterly!$I48*Int_Exchange_2!N$5/100*N$3,2),0)</f>
        <v>#VALUE!</v>
      </c>
      <c r="O31" s="2" t="e">
        <f ca="1">+IF(IFTA_Quarterly!$I48&gt;0,ROUND(IFTA_Quarterly!$I48*Int_Exchange_2!O$5/100*O$3,2),0)</f>
        <v>#VALUE!</v>
      </c>
      <c r="P31" s="2" t="e">
        <f ca="1">+IF(IFTA_Quarterly!$I48&gt;0,ROUND(IFTA_Quarterly!$I48*Int_Exchange_2!P$5/100*P$3,2),0)</f>
        <v>#VALUE!</v>
      </c>
      <c r="Q31" s="2" t="e">
        <f ca="1">+IF(IFTA_Quarterly!$I48&gt;0,ROUND(IFTA_Quarterly!$I48*Int_Exchange_2!Q$5/100*Q$3,2),0)</f>
        <v>#VALUE!</v>
      </c>
      <c r="R31" s="2" t="e">
        <f ca="1">+IF(IFTA_Quarterly!$I48&gt;0,ROUND(IFTA_Quarterly!$I48*Int_Exchange_2!R$5/100*R$3,2),0)</f>
        <v>#VALUE!</v>
      </c>
      <c r="S31" s="2" t="e">
        <f ca="1">+IF(IFTA_Quarterly!$I48&gt;0,ROUND(IFTA_Quarterly!$I48*Int_Exchange_2!S$5/100*S$3,2),0)</f>
        <v>#VALUE!</v>
      </c>
      <c r="T31" s="2" t="e">
        <f ca="1">+IF(IFTA_Quarterly!$I48&gt;0,ROUND(IFTA_Quarterly!$I48*Int_Exchange_2!T$5/100*T$3,2),0)</f>
        <v>#VALUE!</v>
      </c>
      <c r="U31" s="2" t="e">
        <f ca="1">+IF(IFTA_Quarterly!$I48&gt;0,ROUND(IFTA_Quarterly!$I48*Int_Exchange_2!U$5/100*U$3,2),0)</f>
        <v>#VALUE!</v>
      </c>
      <c r="V31" s="2" t="e">
        <f ca="1">+IF(IFTA_Quarterly!$I48&gt;0,ROUND(IFTA_Quarterly!$I48*Int_Exchange_2!V$5/100*V$3,2),0)</f>
        <v>#VALUE!</v>
      </c>
      <c r="W31" s="2" t="e">
        <f ca="1">+IF(IFTA_Quarterly!$I48&gt;0,ROUND(IFTA_Quarterly!$I48*Int_Exchange_2!W$5/100*W$3,2),0)</f>
        <v>#VALUE!</v>
      </c>
      <c r="X31" s="2" t="e">
        <f ca="1">+IF(IFTA_Quarterly!$I48&gt;0,ROUND(IFTA_Quarterly!$I48*Int_Exchange_2!X$5/100*X$3,2),0)</f>
        <v>#VALUE!</v>
      </c>
      <c r="Y31" s="2" t="e">
        <f ca="1">+IF(IFTA_Quarterly!$I48&gt;0,ROUND(IFTA_Quarterly!$I48*Int_Exchange_2!Y$5/100*Y$3,2),0)</f>
        <v>#VALUE!</v>
      </c>
      <c r="Z31" s="2" t="e">
        <f ca="1">+IF(IFTA_Quarterly!$I48&gt;0,ROUND(IFTA_Quarterly!$I48*Int_Exchange_2!Z$5/100*Z$3,2),0)</f>
        <v>#VALUE!</v>
      </c>
      <c r="AA31" s="2" t="e">
        <f ca="1">+IF(IFTA_Quarterly!$I48&gt;0,ROUND(IFTA_Quarterly!$I48*Int_Exchange_2!AA$5/100*AA$3,2),0)</f>
        <v>#VALUE!</v>
      </c>
      <c r="AB31" s="2" t="e">
        <f ca="1">+IF(IFTA_Quarterly!$I48&gt;0,ROUND(IFTA_Quarterly!$I48*Int_Exchange_2!AB$5/100*AB$3,2),0)</f>
        <v>#VALUE!</v>
      </c>
      <c r="AC31" s="2" t="e">
        <f ca="1">+IF(IFTA_Quarterly!$I48&gt;0,ROUND(IFTA_Quarterly!$I48*Int_Exchange_2!AC$5/100*AC$3,2),0)</f>
        <v>#VALUE!</v>
      </c>
      <c r="AD31" s="2" t="e">
        <f ca="1">+IF(IFTA_Quarterly!$I48&gt;0,ROUND(IFTA_Quarterly!$I48*Int_Exchange_2!AD$5/100*AD$3,2),0)</f>
        <v>#VALUE!</v>
      </c>
      <c r="AE31" s="2" t="e">
        <f ca="1">+IF(IFTA_Quarterly!$I48&gt;0,ROUND(IFTA_Quarterly!$I48*Int_Exchange_2!AE$5/100*AE$3,2),0)</f>
        <v>#VALUE!</v>
      </c>
      <c r="AF31" s="2" t="e">
        <f ca="1">+IF(IFTA_Quarterly!$I48&gt;0,ROUND(IFTA_Quarterly!$I48*Int_Exchange_2!AF$5/100*AF$3,2),0)</f>
        <v>#VALUE!</v>
      </c>
      <c r="AG31" s="2" t="e">
        <f ca="1">+IF(IFTA_Quarterly!$I48&gt;0,ROUND(IFTA_Quarterly!$I48*Int_Exchange_2!AG$5/100*AG$3,2),0)</f>
        <v>#VALUE!</v>
      </c>
      <c r="AH31" s="2" t="e">
        <f ca="1">+IF(IFTA_Quarterly!$I48&gt;0,ROUND(IFTA_Quarterly!$I48*Int_Exchange_2!AH$5/100*AH$3,2),0)</f>
        <v>#VALUE!</v>
      </c>
      <c r="AI31" s="2" t="e">
        <f ca="1">+IF(IFTA_Quarterly!$I48&gt;0,ROUND(IFTA_Quarterly!$I48*Int_Exchange_2!AI$5/100*AI$3,2),0)</f>
        <v>#VALUE!</v>
      </c>
      <c r="AJ31" s="2" t="e">
        <f ca="1">+IF(IFTA_Quarterly!$I48&gt;0,ROUND(IFTA_Quarterly!$I48*Int_Exchange_2!AJ$5/100*AJ$3,2),0)</f>
        <v>#VALUE!</v>
      </c>
      <c r="AK31" s="2" t="e">
        <f ca="1">+IF(IFTA_Quarterly!$I48&gt;0,ROUND(IFTA_Quarterly!$I48*Int_Exchange_2!AK$5/100*AK$3,2),0)</f>
        <v>#VALUE!</v>
      </c>
      <c r="AL31" s="2" t="e">
        <f ca="1">+IF(IFTA_Quarterly!$I48&gt;0,ROUND(IFTA_Quarterly!$I48*Int_Exchange_2!AL$5/100*AL$3,2),0)</f>
        <v>#VALUE!</v>
      </c>
      <c r="AM31" s="2" t="e">
        <f ca="1">+IF(IFTA_Quarterly!$I48&gt;0,ROUND(IFTA_Quarterly!$I48*Int_Exchange_2!AM$5/100*AM$3,2),0)</f>
        <v>#VALUE!</v>
      </c>
      <c r="AN31" s="2" t="e">
        <f ca="1">+IF(IFTA_Quarterly!$I48&gt;0,ROUND(IFTA_Quarterly!$I48*Int_Exchange_2!AN$5/100*AN$3,2),0)</f>
        <v>#VALUE!</v>
      </c>
      <c r="AO31" s="2" t="e">
        <f ca="1">+IF(IFTA_Quarterly!$I48&gt;0,ROUND(IFTA_Quarterly!$I48*Int_Exchange_2!AO$5/100*AO$3,2),0)</f>
        <v>#VALUE!</v>
      </c>
      <c r="AP31" s="2" t="e">
        <f ca="1">+IF(IFTA_Quarterly!$I48&gt;0,ROUND(IFTA_Quarterly!$I48*Int_Exchange_2!AP$5/100*AP$3,2),0)</f>
        <v>#VALUE!</v>
      </c>
      <c r="AQ31" s="2" t="e">
        <f ca="1">+IF(IFTA_Quarterly!$I48&gt;0,ROUND(IFTA_Quarterly!$I48*Int_Exchange_2!AQ$5/100*AQ$3,2),0)</f>
        <v>#VALUE!</v>
      </c>
      <c r="AR31" s="2" t="e">
        <f ca="1">+IF(IFTA_Quarterly!$I48&gt;0,ROUND(IFTA_Quarterly!$I48*Int_Exchange_2!AR$5/100*AR$3,2),0)</f>
        <v>#VALUE!</v>
      </c>
      <c r="AS31" s="2" t="e">
        <f ca="1">+IF(IFTA_Quarterly!$I48&gt;0,ROUND(IFTA_Quarterly!$I48*Int_Exchange_2!AS$5/100*AS$3,2),0)</f>
        <v>#VALUE!</v>
      </c>
      <c r="AT31" s="2" t="e">
        <f ca="1">+IF(IFTA_Quarterly!$I48&gt;0,ROUND(IFTA_Quarterly!$I48*Int_Exchange_2!AT$5/100*AT$3,2),0)</f>
        <v>#VALUE!</v>
      </c>
      <c r="AU31" s="2" t="e">
        <f ca="1">+IF(IFTA_Quarterly!$I48&gt;0,ROUND(IFTA_Quarterly!$I48*Int_Exchange_2!AU$5/100*AU$3,2),0)</f>
        <v>#VALUE!</v>
      </c>
      <c r="AV31" s="2" t="e">
        <f ca="1">+IF(IFTA_Quarterly!$I48&gt;0,ROUND(IFTA_Quarterly!$I48*Int_Exchange_2!AV$5/100*AV$3,2),0)</f>
        <v>#VALUE!</v>
      </c>
      <c r="AW31" s="2" t="e">
        <f ca="1">+IF(IFTA_Quarterly!$I48&gt;0,ROUND(IFTA_Quarterly!$I48*Int_Exchange_2!AW$5/100*AW$3,2),0)</f>
        <v>#VALUE!</v>
      </c>
      <c r="AX31" s="2" t="e">
        <f ca="1">+IF(IFTA_Quarterly!$I48&gt;0,ROUND(IFTA_Quarterly!$I48*Int_Exchange_2!AX$5/100*AX$3,2),0)</f>
        <v>#VALUE!</v>
      </c>
      <c r="AY31" s="2" t="e">
        <f ca="1">+IF(IFTA_Quarterly!$I48&gt;0,ROUND(IFTA_Quarterly!$I48*Int_Exchange_2!AY$5/100*AY$3,2),0)</f>
        <v>#VALUE!</v>
      </c>
      <c r="AZ31" s="2" t="e">
        <f ca="1">+IF(IFTA_Quarterly!$I48&gt;0,ROUND(IFTA_Quarterly!$I48*Int_Exchange_2!AZ$5/100*AZ$3,2),0)</f>
        <v>#VALUE!</v>
      </c>
      <c r="BA31" s="2" t="e">
        <f ca="1">+IF(IFTA_Quarterly!$I48&gt;0,ROUND(IFTA_Quarterly!$I48*Int_Exchange_2!BA$5/100*BA$3,2),0)</f>
        <v>#VALUE!</v>
      </c>
      <c r="BB31" s="2" t="e">
        <f ca="1">+IF(IFTA_Quarterly!$I48&gt;0,ROUND(IFTA_Quarterly!$I48*Int_Exchange_2!BB$5/100*BB$3,2),0)</f>
        <v>#VALUE!</v>
      </c>
      <c r="BC31" s="2" t="e">
        <f ca="1">+IF(IFTA_Quarterly!$I48&gt;0,ROUND(IFTA_Quarterly!$I48*Int_Exchange_2!BC$5/100*BC$3,2),0)</f>
        <v>#VALUE!</v>
      </c>
      <c r="BD31" s="2" t="e">
        <f ca="1">+IF(IFTA_Quarterly!$I48&gt;0,ROUND(IFTA_Quarterly!$I48*Int_Exchange_2!BD$5/100*BD$3,2),0)</f>
        <v>#VALUE!</v>
      </c>
      <c r="BE31" s="2" t="e">
        <f ca="1">+IF(IFTA_Quarterly!$I48&gt;0,ROUND(IFTA_Quarterly!$I48*Int_Exchange_2!BE$5/100*BE$3,2),0)</f>
        <v>#VALUE!</v>
      </c>
      <c r="BF31" s="2" t="e">
        <f ca="1">+IF(IFTA_Quarterly!$I48&gt;0,ROUND(IFTA_Quarterly!$I48*Int_Exchange_2!BF$5/100*BF$3,2),0)</f>
        <v>#VALUE!</v>
      </c>
      <c r="BG31" s="2" t="e">
        <f ca="1">+IF(IFTA_Quarterly!$I48&gt;0,ROUND(IFTA_Quarterly!$I48*Int_Exchange_2!BG$5/100*BG$3,2),0)</f>
        <v>#VALUE!</v>
      </c>
      <c r="BH31" s="2" t="e">
        <f ca="1">+IF(IFTA_Quarterly!$I48&gt;0,ROUND(IFTA_Quarterly!$I48*Int_Exchange_2!BH$5/100*BH$3,2),0)</f>
        <v>#VALUE!</v>
      </c>
      <c r="BI31" s="2" t="e">
        <f ca="1">+IF(IFTA_Quarterly!$I48&gt;0,ROUND(IFTA_Quarterly!$I48*Int_Exchange_2!BI$5/100*BI$3,2),0)</f>
        <v>#VALUE!</v>
      </c>
      <c r="BJ31" s="2" t="e">
        <f ca="1">+IF(IFTA_Quarterly!$I48&gt;0,ROUND(IFTA_Quarterly!$I48*Int_Exchange_2!BJ$5/100*BJ$3,2),0)</f>
        <v>#VALUE!</v>
      </c>
      <c r="BK31" s="2" t="e">
        <f ca="1">+IF(IFTA_Quarterly!$I48&gt;0,ROUND(IFTA_Quarterly!$I48*Int_Exchange_2!BK$5/100*BK$3,2),0)</f>
        <v>#VALUE!</v>
      </c>
      <c r="BL31" s="2" t="e">
        <f ca="1">+IF(IFTA_Quarterly!$I48&gt;0,ROUND(IFTA_Quarterly!$I48*Int_Exchange_2!BL$5/100*BL$3,2),0)</f>
        <v>#VALUE!</v>
      </c>
      <c r="BM31" s="2" t="e">
        <f ca="1">+IF(IFTA_Quarterly!$I48&gt;0,ROUND(IFTA_Quarterly!$I48*Int_Exchange_2!BM$5/100*BM$3,2),0)</f>
        <v>#VALUE!</v>
      </c>
      <c r="BN31" s="2" t="e">
        <f ca="1">+IF(IFTA_Quarterly!$I48&gt;0,ROUND(IFTA_Quarterly!$I48*Int_Exchange_2!BN$5/100*BN$3,2),0)</f>
        <v>#VALUE!</v>
      </c>
      <c r="BO31" s="2" t="e">
        <f ca="1">+IF(IFTA_Quarterly!$I48&gt;0,ROUND(IFTA_Quarterly!$I48*Int_Exchange_2!BO$5/100*BO$3,2),0)</f>
        <v>#VALUE!</v>
      </c>
      <c r="BP31" s="2" t="e">
        <f ca="1">+IF(IFTA_Quarterly!$I48&gt;0,ROUND(IFTA_Quarterly!$I48*Int_Exchange_2!BP$5/100*BP$3,2),0)</f>
        <v>#VALUE!</v>
      </c>
      <c r="BQ31" s="2" t="e">
        <f ca="1">+IF(IFTA_Quarterly!$I48&gt;0,ROUND(IFTA_Quarterly!$I48*Int_Exchange_2!BQ$5/100*BQ$3,2),0)</f>
        <v>#VALUE!</v>
      </c>
      <c r="BR31" s="2" t="e">
        <f ca="1">+IF(IFTA_Quarterly!$I48&gt;0,ROUND(IFTA_Quarterly!$I48*Int_Exchange_2!BR$5/100*BR$3,2),0)</f>
        <v>#VALUE!</v>
      </c>
      <c r="BS31" s="2" t="e">
        <f ca="1">+IF(IFTA_Quarterly!$I48&gt;0,ROUND(IFTA_Quarterly!$I48*Int_Exchange_2!BS$5/100*BS$3,2),0)</f>
        <v>#VALUE!</v>
      </c>
      <c r="BT31" s="2" t="e">
        <f ca="1">+IF(IFTA_Quarterly!$I48&gt;0,ROUND(IFTA_Quarterly!$I48*Int_Exchange_2!BT$5/100*BT$3,2),0)</f>
        <v>#VALUE!</v>
      </c>
      <c r="BU31" s="2" t="e">
        <f ca="1">+IF(IFTA_Quarterly!$I48&gt;0,ROUND(IFTA_Quarterly!$I48*Int_Exchange_2!BU$5/100*BU$3,2),0)</f>
        <v>#VALUE!</v>
      </c>
      <c r="BV31" s="2" t="e">
        <f ca="1">+IF(IFTA_Quarterly!$I48&gt;0,ROUND(IFTA_Quarterly!$I48*Int_Exchange_2!BV$5/100*BV$3,2),0)</f>
        <v>#VALUE!</v>
      </c>
      <c r="BW31" s="2" t="e">
        <f ca="1">+IF(IFTA_Quarterly!$I48&gt;0,ROUND(IFTA_Quarterly!$I48*Int_Exchange_2!BW$5/100*BW$3,2),0)</f>
        <v>#VALUE!</v>
      </c>
      <c r="BX31" s="2" t="e">
        <f ca="1">+IF(IFTA_Quarterly!$I48&gt;0,ROUND(IFTA_Quarterly!$I48*Int_Exchange_2!BX$5/100*BX$3,2),0)</f>
        <v>#VALUE!</v>
      </c>
      <c r="BY31" s="2" t="e">
        <f ca="1">+IF(IFTA_Quarterly!$I48&gt;0,ROUND(IFTA_Quarterly!$I48*Int_Exchange_2!BY$5/100*BY$3,2),0)</f>
        <v>#VALUE!</v>
      </c>
      <c r="BZ31" s="2" t="e">
        <f ca="1">+IF(IFTA_Quarterly!$I48&gt;0,ROUND(IFTA_Quarterly!$I48*Int_Exchange_2!BZ$5/100*BZ$3,2),0)</f>
        <v>#VALUE!</v>
      </c>
      <c r="CA31" s="2" t="e">
        <f ca="1">+IF(IFTA_Quarterly!$I48&gt;0,ROUND(IFTA_Quarterly!$I48*Int_Exchange_2!CA$5/100*CA$3,2),0)</f>
        <v>#VALUE!</v>
      </c>
      <c r="CB31" s="2" t="e">
        <f ca="1">+IF(IFTA_Quarterly!$I48&gt;0,ROUND(IFTA_Quarterly!$I48*Int_Exchange_2!CB$5/100*CB$3,2),0)</f>
        <v>#VALUE!</v>
      </c>
      <c r="CC31" s="2" t="e">
        <f ca="1">+IF(IFTA_Quarterly!$I48&gt;0,ROUND(IFTA_Quarterly!$I48*Int_Exchange_2!CC$5/100*CC$3,2),0)</f>
        <v>#VALUE!</v>
      </c>
      <c r="CD31" s="2" t="e">
        <f ca="1">+IF(IFTA_Quarterly!$I48&gt;0,ROUND(IFTA_Quarterly!$I48*Int_Exchange_2!CD$5/100*CD$3,2),0)</f>
        <v>#VALUE!</v>
      </c>
      <c r="CE31" s="2" t="e">
        <f ca="1">+IF(IFTA_Quarterly!$I48&gt;0,ROUND(IFTA_Quarterly!$I48*Int_Exchange_2!CE$5/100*CE$3,2),0)</f>
        <v>#VALUE!</v>
      </c>
      <c r="CF31" s="2" t="e">
        <f ca="1">+IF(IFTA_Quarterly!$I48&gt;0,ROUND(IFTA_Quarterly!$I48*Int_Exchange_2!CF$5/100*CF$3,2),0)</f>
        <v>#VALUE!</v>
      </c>
      <c r="CG31" s="2" t="e">
        <f ca="1">+IF(IFTA_Quarterly!$I48&gt;0,ROUND(IFTA_Quarterly!$I48*Int_Exchange_2!CG$5/100*CG$3,2),0)</f>
        <v>#VALUE!</v>
      </c>
      <c r="CH31" s="2" t="e">
        <f ca="1">+IF(IFTA_Quarterly!$I48&gt;0,ROUND(IFTA_Quarterly!$I48*Int_Exchange_2!CH$5/100*CH$3,2),0)</f>
        <v>#VALUE!</v>
      </c>
      <c r="CI31" s="2" t="e">
        <f ca="1">+IF(IFTA_Quarterly!$I48&gt;0,ROUND(IFTA_Quarterly!$I48*Int_Exchange_2!CI$5/100*CI$3,2),0)</f>
        <v>#VALUE!</v>
      </c>
      <c r="CJ31" s="2" t="e">
        <f ca="1">+IF(IFTA_Quarterly!$I48&gt;0,ROUND(IFTA_Quarterly!$I48*Int_Exchange_2!CJ$5/100*CJ$3,2),0)</f>
        <v>#VALUE!</v>
      </c>
      <c r="CK31" s="2" t="e">
        <f ca="1">+IF(IFTA_Quarterly!$I48&gt;0,ROUND(IFTA_Quarterly!$I48*Int_Exchange_2!CK$5/100*CK$3,2),0)</f>
        <v>#VALUE!</v>
      </c>
      <c r="CL31" s="2" t="e">
        <f ca="1">+IF(IFTA_Quarterly!$I48&gt;0,ROUND(IFTA_Quarterly!$I48*Int_Exchange_2!CL$5/100*CL$3,2),0)</f>
        <v>#VALUE!</v>
      </c>
      <c r="CM31" s="2" t="e">
        <f ca="1">+IF(IFTA_Quarterly!$I48&gt;0,ROUND(IFTA_Quarterly!$I48*Int_Exchange_2!CM$5/100*CM$3,2),0)</f>
        <v>#VALUE!</v>
      </c>
      <c r="CN31" s="2" t="e">
        <f ca="1">+IF(IFTA_Quarterly!$I48&gt;0,ROUND(IFTA_Quarterly!$I48*Int_Exchange_2!CN$5/100*CN$3,2),0)</f>
        <v>#VALUE!</v>
      </c>
      <c r="CO31" s="2" t="e">
        <f ca="1">+IF(IFTA_Quarterly!$I48&gt;0,ROUND(IFTA_Quarterly!$I48*Int_Exchange_2!CO$5/100*CO$3,2),0)</f>
        <v>#VALUE!</v>
      </c>
      <c r="CP31" s="2" t="e">
        <f ca="1">+IF(IFTA_Quarterly!$I48&gt;0,ROUND(IFTA_Quarterly!$I48*Int_Exchange_2!CP$5/100*CP$3,2),0)</f>
        <v>#VALUE!</v>
      </c>
      <c r="CQ31" s="2" t="e">
        <f ca="1">+IF(IFTA_Quarterly!$I48&gt;0,ROUND(IFTA_Quarterly!$I48*Int_Exchange_2!CQ$5/100*CQ$3,2),0)</f>
        <v>#VALUE!</v>
      </c>
      <c r="CR31" s="2" t="e">
        <f ca="1">+IF(IFTA_Quarterly!$I48&gt;0,ROUND(IFTA_Quarterly!$I48*Int_Exchange_2!CR$5/100*CR$3,2),0)</f>
        <v>#VALUE!</v>
      </c>
      <c r="CS31" s="2" t="e">
        <f ca="1">+IF(IFTA_Quarterly!$I48&gt;0,ROUND(IFTA_Quarterly!$I48*Int_Exchange_2!CS$5/100*CS$3,2),0)</f>
        <v>#VALUE!</v>
      </c>
      <c r="CT31" s="2" t="e">
        <f ca="1">+IF(IFTA_Quarterly!$I48&gt;0,ROUND(IFTA_Quarterly!$I48*Int_Exchange_2!CT$5/100*CT$3,2),0)</f>
        <v>#VALUE!</v>
      </c>
      <c r="CU31" s="2" t="e">
        <f ca="1">+IF(IFTA_Quarterly!$I48&gt;0,ROUND(IFTA_Quarterly!$I48*Int_Exchange_2!CU$5/100*CU$3,2),0)</f>
        <v>#VALUE!</v>
      </c>
      <c r="CV31" s="2" t="e">
        <f ca="1">+IF(IFTA_Quarterly!$I48&gt;0,ROUND(IFTA_Quarterly!$I48*Int_Exchange_2!CV$5/100*CV$3,2),0)</f>
        <v>#VALUE!</v>
      </c>
      <c r="CW31" s="2" t="e">
        <f ca="1">+IF(IFTA_Quarterly!$I48&gt;0,ROUND(IFTA_Quarterly!$I48*Int_Exchange_2!CW$5/100*CW$3,2),0)</f>
        <v>#VALUE!</v>
      </c>
      <c r="CX31" s="2" t="e">
        <f ca="1">+IF(IFTA_Quarterly!$I48&gt;0,ROUND(IFTA_Quarterly!$I48*Int_Exchange_2!CX$5/100*CX$3,2),0)</f>
        <v>#VALUE!</v>
      </c>
      <c r="CY31" s="2" t="e">
        <f ca="1">+IF(IFTA_Quarterly!$I48&gt;0,ROUND(IFTA_Quarterly!$I48*Int_Exchange_2!CY$5/100*CY$3,2),0)</f>
        <v>#VALUE!</v>
      </c>
      <c r="CZ31" s="2" t="e">
        <f ca="1">+IF(IFTA_Quarterly!$I48&gt;0,ROUND(IFTA_Quarterly!$I48*Int_Exchange_2!CZ$5/100*CZ$3,2),0)</f>
        <v>#VALUE!</v>
      </c>
      <c r="DA31" s="2" t="e">
        <f ca="1">+IF(IFTA_Quarterly!$I48&gt;0,ROUND(IFTA_Quarterly!$I48*Int_Exchange_2!DA$5/100*DA$3,2),0)</f>
        <v>#VALUE!</v>
      </c>
      <c r="DB31" s="2" t="e">
        <f ca="1">+IF(IFTA_Quarterly!$I48&gt;0,ROUND(IFTA_Quarterly!$I48*Int_Exchange_2!DB$5/100*DB$3,2),0)</f>
        <v>#VALUE!</v>
      </c>
      <c r="DC31" s="2" t="e">
        <f ca="1">+IF(IFTA_Quarterly!$I48&gt;0,ROUND(IFTA_Quarterly!$I48*Int_Exchange_2!DC$5/100*DC$3,2),0)</f>
        <v>#VALUE!</v>
      </c>
      <c r="DD31" s="2" t="e">
        <f ca="1">+IF(IFTA_Quarterly!$I48&gt;0,ROUND(IFTA_Quarterly!$I48*Int_Exchange_2!DD$5/100*DD$3,2),0)</f>
        <v>#VALUE!</v>
      </c>
      <c r="DE31" s="2" t="e">
        <f ca="1">+IF(IFTA_Quarterly!$I48&gt;0,ROUND(IFTA_Quarterly!$I48*Int_Exchange_2!DE$5/100*DE$3,2),0)</f>
        <v>#VALUE!</v>
      </c>
      <c r="DF31" s="2" t="e">
        <f ca="1">+IF(IFTA_Quarterly!$I48&gt;0,ROUND(IFTA_Quarterly!$I48*Int_Exchange_2!DF$5/100*DF$3,2),0)</f>
        <v>#VALUE!</v>
      </c>
      <c r="DG31" s="2" t="e">
        <f ca="1">+IF(IFTA_Quarterly!$I48&gt;0,ROUND(IFTA_Quarterly!$I48*Int_Exchange_2!DG$5/100*DG$3,2),0)</f>
        <v>#VALUE!</v>
      </c>
      <c r="DH31" s="2" t="e">
        <f ca="1">+IF(IFTA_Quarterly!$I48&gt;0,ROUND(IFTA_Quarterly!$I48*Int_Exchange_2!DH$5/100*DH$3,2),0)</f>
        <v>#VALUE!</v>
      </c>
      <c r="DI31" s="2" t="e">
        <f ca="1">+IF(IFTA_Quarterly!$I48&gt;0,ROUND(IFTA_Quarterly!$I48*Int_Exchange_2!DI$5/100*DI$3,2),0)</f>
        <v>#VALUE!</v>
      </c>
      <c r="DJ31" s="2" t="e">
        <f ca="1">+IF(IFTA_Quarterly!$I48&gt;0,ROUND(IFTA_Quarterly!$I48*Int_Exchange_2!DJ$5/100*DJ$3,2),0)</f>
        <v>#VALUE!</v>
      </c>
      <c r="DK31" s="2" t="e">
        <f ca="1">+IF(IFTA_Quarterly!$I48&gt;0,ROUND(IFTA_Quarterly!$I48*Int_Exchange_2!DK$5/100*DK$3,2),0)</f>
        <v>#VALUE!</v>
      </c>
      <c r="DL31" s="2" t="e">
        <f ca="1">+IF(IFTA_Quarterly!$I48&gt;0,ROUND(IFTA_Quarterly!$I48*Int_Exchange_2!DL$5/100*DL$3,2),0)</f>
        <v>#VALUE!</v>
      </c>
      <c r="DM31" s="2" t="e">
        <f ca="1">+IF(IFTA_Quarterly!$I48&gt;0,ROUND(IFTA_Quarterly!$I48*Int_Exchange_2!DM$5/100*DM$3,2),0)</f>
        <v>#VALUE!</v>
      </c>
      <c r="DN31" s="2" t="e">
        <f ca="1">+IF(IFTA_Quarterly!$I48&gt;0,ROUND(IFTA_Quarterly!$I48*Int_Exchange_2!DN$5/100*DN$3,2),0)</f>
        <v>#VALUE!</v>
      </c>
      <c r="DO31" s="2" t="e">
        <f ca="1">+IF(IFTA_Quarterly!$I48&gt;0,ROUND(IFTA_Quarterly!$I48*Int_Exchange_2!DO$5/100*DO$3,2),0)</f>
        <v>#VALUE!</v>
      </c>
      <c r="DP31" s="2" t="e">
        <f ca="1">+IF(IFTA_Quarterly!$I48&gt;0,ROUND(IFTA_Quarterly!$I48*Int_Exchange_2!DP$5/100*DP$3,2),0)</f>
        <v>#VALUE!</v>
      </c>
      <c r="DQ31" s="2" t="e">
        <f ca="1">+IF(IFTA_Quarterly!$I48&gt;0,ROUND(IFTA_Quarterly!$I48*Int_Exchange_2!DQ$5/100*DQ$3,2),0)</f>
        <v>#VALUE!</v>
      </c>
      <c r="DR31" s="2" t="e">
        <f ca="1">+IF(IFTA_Quarterly!$I48&gt;0,ROUND(IFTA_Quarterly!$I48*Int_Exchange_2!DR$5/100*DR$3,2),0)</f>
        <v>#VALUE!</v>
      </c>
      <c r="DS31" s="2" t="e">
        <f ca="1">+IF(IFTA_Quarterly!$I48&gt;0,ROUND(IFTA_Quarterly!$I48*Int_Exchange_2!DS$5/100*DS$3,2),0)</f>
        <v>#VALUE!</v>
      </c>
      <c r="DT31" s="2" t="e">
        <f ca="1">+IF(IFTA_Quarterly!$I48&gt;0,ROUND(IFTA_Quarterly!$I48*Int_Exchange_2!DT$5/100*DT$3,2),0)</f>
        <v>#VALUE!</v>
      </c>
      <c r="DU31" s="2" t="e">
        <f ca="1">+IF(IFTA_Quarterly!$I48&gt;0,ROUND(IFTA_Quarterly!$I48*Int_Exchange_2!DU$5/100*DU$3,2),0)</f>
        <v>#VALUE!</v>
      </c>
      <c r="DV31" s="2" t="e">
        <f ca="1">+IF(IFTA_Quarterly!$I48&gt;0,ROUND(IFTA_Quarterly!$I48*Int_Exchange_2!DV$5/100*DV$3,2),0)</f>
        <v>#VALUE!</v>
      </c>
      <c r="DW31" s="2" t="e">
        <f ca="1">+IF(IFTA_Quarterly!$I48&gt;0,ROUND(IFTA_Quarterly!$I48*Int_Exchange_2!DW$5/100*DW$3,2),0)</f>
        <v>#VALUE!</v>
      </c>
      <c r="DX31" s="2" t="e">
        <f ca="1">+IF(IFTA_Quarterly!$I48&gt;0,ROUND(IFTA_Quarterly!$I48*Int_Exchange_2!DX$5/100*DX$3,2),0)</f>
        <v>#VALUE!</v>
      </c>
      <c r="DY31" s="2" t="e">
        <f ca="1">+IF(IFTA_Quarterly!$I48&gt;0,ROUND(IFTA_Quarterly!$I48*Int_Exchange_2!DY$5/100*DY$3,2),0)</f>
        <v>#VALUE!</v>
      </c>
      <c r="DZ31" s="2" t="e">
        <f ca="1">+IF(IFTA_Quarterly!$I48&gt;0,ROUND(IFTA_Quarterly!$I48*Int_Exchange_2!DZ$5/100*DZ$3,2),0)</f>
        <v>#VALUE!</v>
      </c>
      <c r="EA31" s="2" t="e">
        <f ca="1">+IF(IFTA_Quarterly!$I48&gt;0,ROUND(IFTA_Quarterly!$I48*Int_Exchange_2!EA$5/100*EA$3,2),0)</f>
        <v>#VALUE!</v>
      </c>
      <c r="EB31" s="2" t="e">
        <f ca="1">+IF(IFTA_Quarterly!$I48&gt;0,ROUND(IFTA_Quarterly!$I48*Int_Exchange_2!EB$5/100*EB$3,2),0)</f>
        <v>#VALUE!</v>
      </c>
      <c r="EC31" s="2" t="e">
        <f ca="1">+IF(IFTA_Quarterly!$I48&gt;0,ROUND(IFTA_Quarterly!$I48*Int_Exchange_2!EC$5/100*EC$3,2),0)</f>
        <v>#VALUE!</v>
      </c>
      <c r="ED31" s="2" t="e">
        <f ca="1">+IF(IFTA_Quarterly!$I48&gt;0,ROUND(IFTA_Quarterly!$I48*Int_Exchange_2!ED$5/100*ED$3,2),0)</f>
        <v>#VALUE!</v>
      </c>
      <c r="EE31" s="2" t="e">
        <f ca="1">+IF(IFTA_Quarterly!$I48&gt;0,ROUND(IFTA_Quarterly!$I48*Int_Exchange_2!EE$5/100*EE$3,2),0)</f>
        <v>#VALUE!</v>
      </c>
    </row>
    <row r="32" spans="1:135" x14ac:dyDescent="0.25">
      <c r="A32" s="2" t="s">
        <v>42</v>
      </c>
      <c r="B32" s="2" t="str">
        <f t="shared" ca="1" si="97"/>
        <v/>
      </c>
      <c r="C32" s="2" t="e">
        <f ca="1">+IF(IFTA_Quarterly!$I49&gt;0,ROUND(IFTA_Quarterly!$I49*Int_Exchange_2!C$5/100*C$3,2),0)</f>
        <v>#VALUE!</v>
      </c>
      <c r="D32" s="2" t="e">
        <f ca="1">+IF(IFTA_Quarterly!$I49&gt;0,ROUND(IFTA_Quarterly!$I49*Int_Exchange_2!D$5/100*D$3,2),0)</f>
        <v>#VALUE!</v>
      </c>
      <c r="E32" s="2" t="e">
        <f ca="1">+IF(IFTA_Quarterly!$I49&gt;0,ROUND(IFTA_Quarterly!$I49*Int_Exchange_2!E$5/100*E$3,2),0)</f>
        <v>#VALUE!</v>
      </c>
      <c r="F32" s="2" t="e">
        <f ca="1">+IF(IFTA_Quarterly!$I49&gt;0,ROUND(IFTA_Quarterly!$I49*Int_Exchange_2!F$5/100*F$3,2),0)</f>
        <v>#VALUE!</v>
      </c>
      <c r="G32" s="2" t="e">
        <f ca="1">+IF(IFTA_Quarterly!$I49&gt;0,ROUND(IFTA_Quarterly!$I49*Int_Exchange_2!G$5/100*G$3,2),0)</f>
        <v>#VALUE!</v>
      </c>
      <c r="H32" s="2" t="e">
        <f ca="1">+IF(IFTA_Quarterly!$I49&gt;0,ROUND(IFTA_Quarterly!$I49*Int_Exchange_2!H$5/100*H$3,2),0)</f>
        <v>#VALUE!</v>
      </c>
      <c r="I32" s="2" t="e">
        <f ca="1">+IF(IFTA_Quarterly!$I49&gt;0,ROUND(IFTA_Quarterly!$I49*Int_Exchange_2!I$5/100*I$3,2),0)</f>
        <v>#VALUE!</v>
      </c>
      <c r="J32" s="2" t="e">
        <f ca="1">+IF(IFTA_Quarterly!$I49&gt;0,ROUND(IFTA_Quarterly!$I49*Int_Exchange_2!J$5/100*J$3,2),0)</f>
        <v>#VALUE!</v>
      </c>
      <c r="K32" s="2" t="e">
        <f ca="1">+IF(IFTA_Quarterly!$I49&gt;0,ROUND(IFTA_Quarterly!$I49*Int_Exchange_2!K$5/100*K$3,2),0)</f>
        <v>#VALUE!</v>
      </c>
      <c r="L32" s="2" t="e">
        <f ca="1">+IF(IFTA_Quarterly!$I49&gt;0,ROUND(IFTA_Quarterly!$I49*Int_Exchange_2!L$5/100*L$3,2),0)</f>
        <v>#VALUE!</v>
      </c>
      <c r="M32" s="2" t="e">
        <f ca="1">+IF(IFTA_Quarterly!$I49&gt;0,ROUND(IFTA_Quarterly!$I49*Int_Exchange_2!M$5/100*M$3,2),0)</f>
        <v>#VALUE!</v>
      </c>
      <c r="N32" s="2" t="e">
        <f ca="1">+IF(IFTA_Quarterly!$I49&gt;0,ROUND(IFTA_Quarterly!$I49*Int_Exchange_2!N$5/100*N$3,2),0)</f>
        <v>#VALUE!</v>
      </c>
      <c r="O32" s="2" t="e">
        <f ca="1">+IF(IFTA_Quarterly!$I49&gt;0,ROUND(IFTA_Quarterly!$I49*Int_Exchange_2!O$5/100*O$3,2),0)</f>
        <v>#VALUE!</v>
      </c>
      <c r="P32" s="2" t="e">
        <f ca="1">+IF(IFTA_Quarterly!$I49&gt;0,ROUND(IFTA_Quarterly!$I49*Int_Exchange_2!P$5/100*P$3,2),0)</f>
        <v>#VALUE!</v>
      </c>
      <c r="Q32" s="2" t="e">
        <f ca="1">+IF(IFTA_Quarterly!$I49&gt;0,ROUND(IFTA_Quarterly!$I49*Int_Exchange_2!Q$5/100*Q$3,2),0)</f>
        <v>#VALUE!</v>
      </c>
      <c r="R32" s="2" t="e">
        <f ca="1">+IF(IFTA_Quarterly!$I49&gt;0,ROUND(IFTA_Quarterly!$I49*Int_Exchange_2!R$5/100*R$3,2),0)</f>
        <v>#VALUE!</v>
      </c>
      <c r="S32" s="2" t="e">
        <f ca="1">+IF(IFTA_Quarterly!$I49&gt;0,ROUND(IFTA_Quarterly!$I49*Int_Exchange_2!S$5/100*S$3,2),0)</f>
        <v>#VALUE!</v>
      </c>
      <c r="T32" s="2" t="e">
        <f ca="1">+IF(IFTA_Quarterly!$I49&gt;0,ROUND(IFTA_Quarterly!$I49*Int_Exchange_2!T$5/100*T$3,2),0)</f>
        <v>#VALUE!</v>
      </c>
      <c r="U32" s="2" t="e">
        <f ca="1">+IF(IFTA_Quarterly!$I49&gt;0,ROUND(IFTA_Quarterly!$I49*Int_Exchange_2!U$5/100*U$3,2),0)</f>
        <v>#VALUE!</v>
      </c>
      <c r="V32" s="2" t="e">
        <f ca="1">+IF(IFTA_Quarterly!$I49&gt;0,ROUND(IFTA_Quarterly!$I49*Int_Exchange_2!V$5/100*V$3,2),0)</f>
        <v>#VALUE!</v>
      </c>
      <c r="W32" s="2" t="e">
        <f ca="1">+IF(IFTA_Quarterly!$I49&gt;0,ROUND(IFTA_Quarterly!$I49*Int_Exchange_2!W$5/100*W$3,2),0)</f>
        <v>#VALUE!</v>
      </c>
      <c r="X32" s="2" t="e">
        <f ca="1">+IF(IFTA_Quarterly!$I49&gt;0,ROUND(IFTA_Quarterly!$I49*Int_Exchange_2!X$5/100*X$3,2),0)</f>
        <v>#VALUE!</v>
      </c>
      <c r="Y32" s="2" t="e">
        <f ca="1">+IF(IFTA_Quarterly!$I49&gt;0,ROUND(IFTA_Quarterly!$I49*Int_Exchange_2!Y$5/100*Y$3,2),0)</f>
        <v>#VALUE!</v>
      </c>
      <c r="Z32" s="2" t="e">
        <f ca="1">+IF(IFTA_Quarterly!$I49&gt;0,ROUND(IFTA_Quarterly!$I49*Int_Exchange_2!Z$5/100*Z$3,2),0)</f>
        <v>#VALUE!</v>
      </c>
      <c r="AA32" s="2" t="e">
        <f ca="1">+IF(IFTA_Quarterly!$I49&gt;0,ROUND(IFTA_Quarterly!$I49*Int_Exchange_2!AA$5/100*AA$3,2),0)</f>
        <v>#VALUE!</v>
      </c>
      <c r="AB32" s="2" t="e">
        <f ca="1">+IF(IFTA_Quarterly!$I49&gt;0,ROUND(IFTA_Quarterly!$I49*Int_Exchange_2!AB$5/100*AB$3,2),0)</f>
        <v>#VALUE!</v>
      </c>
      <c r="AC32" s="2" t="e">
        <f ca="1">+IF(IFTA_Quarterly!$I49&gt;0,ROUND(IFTA_Quarterly!$I49*Int_Exchange_2!AC$5/100*AC$3,2),0)</f>
        <v>#VALUE!</v>
      </c>
      <c r="AD32" s="2" t="e">
        <f ca="1">+IF(IFTA_Quarterly!$I49&gt;0,ROUND(IFTA_Quarterly!$I49*Int_Exchange_2!AD$5/100*AD$3,2),0)</f>
        <v>#VALUE!</v>
      </c>
      <c r="AE32" s="2" t="e">
        <f ca="1">+IF(IFTA_Quarterly!$I49&gt;0,ROUND(IFTA_Quarterly!$I49*Int_Exchange_2!AE$5/100*AE$3,2),0)</f>
        <v>#VALUE!</v>
      </c>
      <c r="AF32" s="2" t="e">
        <f ca="1">+IF(IFTA_Quarterly!$I49&gt;0,ROUND(IFTA_Quarterly!$I49*Int_Exchange_2!AF$5/100*AF$3,2),0)</f>
        <v>#VALUE!</v>
      </c>
      <c r="AG32" s="2" t="e">
        <f ca="1">+IF(IFTA_Quarterly!$I49&gt;0,ROUND(IFTA_Quarterly!$I49*Int_Exchange_2!AG$5/100*AG$3,2),0)</f>
        <v>#VALUE!</v>
      </c>
      <c r="AH32" s="2" t="e">
        <f ca="1">+IF(IFTA_Quarterly!$I49&gt;0,ROUND(IFTA_Quarterly!$I49*Int_Exchange_2!AH$5/100*AH$3,2),0)</f>
        <v>#VALUE!</v>
      </c>
      <c r="AI32" s="2" t="e">
        <f ca="1">+IF(IFTA_Quarterly!$I49&gt;0,ROUND(IFTA_Quarterly!$I49*Int_Exchange_2!AI$5/100*AI$3,2),0)</f>
        <v>#VALUE!</v>
      </c>
      <c r="AJ32" s="2" t="e">
        <f ca="1">+IF(IFTA_Quarterly!$I49&gt;0,ROUND(IFTA_Quarterly!$I49*Int_Exchange_2!AJ$5/100*AJ$3,2),0)</f>
        <v>#VALUE!</v>
      </c>
      <c r="AK32" s="2" t="e">
        <f ca="1">+IF(IFTA_Quarterly!$I49&gt;0,ROUND(IFTA_Quarterly!$I49*Int_Exchange_2!AK$5/100*AK$3,2),0)</f>
        <v>#VALUE!</v>
      </c>
      <c r="AL32" s="2" t="e">
        <f ca="1">+IF(IFTA_Quarterly!$I49&gt;0,ROUND(IFTA_Quarterly!$I49*Int_Exchange_2!AL$5/100*AL$3,2),0)</f>
        <v>#VALUE!</v>
      </c>
      <c r="AM32" s="2" t="e">
        <f ca="1">+IF(IFTA_Quarterly!$I49&gt;0,ROUND(IFTA_Quarterly!$I49*Int_Exchange_2!AM$5/100*AM$3,2),0)</f>
        <v>#VALUE!</v>
      </c>
      <c r="AN32" s="2" t="e">
        <f ca="1">+IF(IFTA_Quarterly!$I49&gt;0,ROUND(IFTA_Quarterly!$I49*Int_Exchange_2!AN$5/100*AN$3,2),0)</f>
        <v>#VALUE!</v>
      </c>
      <c r="AO32" s="2" t="e">
        <f ca="1">+IF(IFTA_Quarterly!$I49&gt;0,ROUND(IFTA_Quarterly!$I49*Int_Exchange_2!AO$5/100*AO$3,2),0)</f>
        <v>#VALUE!</v>
      </c>
      <c r="AP32" s="2" t="e">
        <f ca="1">+IF(IFTA_Quarterly!$I49&gt;0,ROUND(IFTA_Quarterly!$I49*Int_Exchange_2!AP$5/100*AP$3,2),0)</f>
        <v>#VALUE!</v>
      </c>
      <c r="AQ32" s="2" t="e">
        <f ca="1">+IF(IFTA_Quarterly!$I49&gt;0,ROUND(IFTA_Quarterly!$I49*Int_Exchange_2!AQ$5/100*AQ$3,2),0)</f>
        <v>#VALUE!</v>
      </c>
      <c r="AR32" s="2" t="e">
        <f ca="1">+IF(IFTA_Quarterly!$I49&gt;0,ROUND(IFTA_Quarterly!$I49*Int_Exchange_2!AR$5/100*AR$3,2),0)</f>
        <v>#VALUE!</v>
      </c>
      <c r="AS32" s="2" t="e">
        <f ca="1">+IF(IFTA_Quarterly!$I49&gt;0,ROUND(IFTA_Quarterly!$I49*Int_Exchange_2!AS$5/100*AS$3,2),0)</f>
        <v>#VALUE!</v>
      </c>
      <c r="AT32" s="2" t="e">
        <f ca="1">+IF(IFTA_Quarterly!$I49&gt;0,ROUND(IFTA_Quarterly!$I49*Int_Exchange_2!AT$5/100*AT$3,2),0)</f>
        <v>#VALUE!</v>
      </c>
      <c r="AU32" s="2" t="e">
        <f ca="1">+IF(IFTA_Quarterly!$I49&gt;0,ROUND(IFTA_Quarterly!$I49*Int_Exchange_2!AU$5/100*AU$3,2),0)</f>
        <v>#VALUE!</v>
      </c>
      <c r="AV32" s="2" t="e">
        <f ca="1">+IF(IFTA_Quarterly!$I49&gt;0,ROUND(IFTA_Quarterly!$I49*Int_Exchange_2!AV$5/100*AV$3,2),0)</f>
        <v>#VALUE!</v>
      </c>
      <c r="AW32" s="2" t="e">
        <f ca="1">+IF(IFTA_Quarterly!$I49&gt;0,ROUND(IFTA_Quarterly!$I49*Int_Exchange_2!AW$5/100*AW$3,2),0)</f>
        <v>#VALUE!</v>
      </c>
      <c r="AX32" s="2" t="e">
        <f ca="1">+IF(IFTA_Quarterly!$I49&gt;0,ROUND(IFTA_Quarterly!$I49*Int_Exchange_2!AX$5/100*AX$3,2),0)</f>
        <v>#VALUE!</v>
      </c>
      <c r="AY32" s="2" t="e">
        <f ca="1">+IF(IFTA_Quarterly!$I49&gt;0,ROUND(IFTA_Quarterly!$I49*Int_Exchange_2!AY$5/100*AY$3,2),0)</f>
        <v>#VALUE!</v>
      </c>
      <c r="AZ32" s="2" t="e">
        <f ca="1">+IF(IFTA_Quarterly!$I49&gt;0,ROUND(IFTA_Quarterly!$I49*Int_Exchange_2!AZ$5/100*AZ$3,2),0)</f>
        <v>#VALUE!</v>
      </c>
      <c r="BA32" s="2" t="e">
        <f ca="1">+IF(IFTA_Quarterly!$I49&gt;0,ROUND(IFTA_Quarterly!$I49*Int_Exchange_2!BA$5/100*BA$3,2),0)</f>
        <v>#VALUE!</v>
      </c>
      <c r="BB32" s="2" t="e">
        <f ca="1">+IF(IFTA_Quarterly!$I49&gt;0,ROUND(IFTA_Quarterly!$I49*Int_Exchange_2!BB$5/100*BB$3,2),0)</f>
        <v>#VALUE!</v>
      </c>
      <c r="BC32" s="2" t="e">
        <f ca="1">+IF(IFTA_Quarterly!$I49&gt;0,ROUND(IFTA_Quarterly!$I49*Int_Exchange_2!BC$5/100*BC$3,2),0)</f>
        <v>#VALUE!</v>
      </c>
      <c r="BD32" s="2" t="e">
        <f ca="1">+IF(IFTA_Quarterly!$I49&gt;0,ROUND(IFTA_Quarterly!$I49*Int_Exchange_2!BD$5/100*BD$3,2),0)</f>
        <v>#VALUE!</v>
      </c>
      <c r="BE32" s="2" t="e">
        <f ca="1">+IF(IFTA_Quarterly!$I49&gt;0,ROUND(IFTA_Quarterly!$I49*Int_Exchange_2!BE$5/100*BE$3,2),0)</f>
        <v>#VALUE!</v>
      </c>
      <c r="BF32" s="2" t="e">
        <f ca="1">+IF(IFTA_Quarterly!$I49&gt;0,ROUND(IFTA_Quarterly!$I49*Int_Exchange_2!BF$5/100*BF$3,2),0)</f>
        <v>#VALUE!</v>
      </c>
      <c r="BG32" s="2" t="e">
        <f ca="1">+IF(IFTA_Quarterly!$I49&gt;0,ROUND(IFTA_Quarterly!$I49*Int_Exchange_2!BG$5/100*BG$3,2),0)</f>
        <v>#VALUE!</v>
      </c>
      <c r="BH32" s="2" t="e">
        <f ca="1">+IF(IFTA_Quarterly!$I49&gt;0,ROUND(IFTA_Quarterly!$I49*Int_Exchange_2!BH$5/100*BH$3,2),0)</f>
        <v>#VALUE!</v>
      </c>
      <c r="BI32" s="2" t="e">
        <f ca="1">+IF(IFTA_Quarterly!$I49&gt;0,ROUND(IFTA_Quarterly!$I49*Int_Exchange_2!BI$5/100*BI$3,2),0)</f>
        <v>#VALUE!</v>
      </c>
      <c r="BJ32" s="2" t="e">
        <f ca="1">+IF(IFTA_Quarterly!$I49&gt;0,ROUND(IFTA_Quarterly!$I49*Int_Exchange_2!BJ$5/100*BJ$3,2),0)</f>
        <v>#VALUE!</v>
      </c>
      <c r="BK32" s="2" t="e">
        <f ca="1">+IF(IFTA_Quarterly!$I49&gt;0,ROUND(IFTA_Quarterly!$I49*Int_Exchange_2!BK$5/100*BK$3,2),0)</f>
        <v>#VALUE!</v>
      </c>
      <c r="BL32" s="2" t="e">
        <f ca="1">+IF(IFTA_Quarterly!$I49&gt;0,ROUND(IFTA_Quarterly!$I49*Int_Exchange_2!BL$5/100*BL$3,2),0)</f>
        <v>#VALUE!</v>
      </c>
      <c r="BM32" s="2" t="e">
        <f ca="1">+IF(IFTA_Quarterly!$I49&gt;0,ROUND(IFTA_Quarterly!$I49*Int_Exchange_2!BM$5/100*BM$3,2),0)</f>
        <v>#VALUE!</v>
      </c>
      <c r="BN32" s="2" t="e">
        <f ca="1">+IF(IFTA_Quarterly!$I49&gt;0,ROUND(IFTA_Quarterly!$I49*Int_Exchange_2!BN$5/100*BN$3,2),0)</f>
        <v>#VALUE!</v>
      </c>
      <c r="BO32" s="2" t="e">
        <f ca="1">+IF(IFTA_Quarterly!$I49&gt;0,ROUND(IFTA_Quarterly!$I49*Int_Exchange_2!BO$5/100*BO$3,2),0)</f>
        <v>#VALUE!</v>
      </c>
      <c r="BP32" s="2" t="e">
        <f ca="1">+IF(IFTA_Quarterly!$I49&gt;0,ROUND(IFTA_Quarterly!$I49*Int_Exchange_2!BP$5/100*BP$3,2),0)</f>
        <v>#VALUE!</v>
      </c>
      <c r="BQ32" s="2" t="e">
        <f ca="1">+IF(IFTA_Quarterly!$I49&gt;0,ROUND(IFTA_Quarterly!$I49*Int_Exchange_2!BQ$5/100*BQ$3,2),0)</f>
        <v>#VALUE!</v>
      </c>
      <c r="BR32" s="2" t="e">
        <f ca="1">+IF(IFTA_Quarterly!$I49&gt;0,ROUND(IFTA_Quarterly!$I49*Int_Exchange_2!BR$5/100*BR$3,2),0)</f>
        <v>#VALUE!</v>
      </c>
      <c r="BS32" s="2" t="e">
        <f ca="1">+IF(IFTA_Quarterly!$I49&gt;0,ROUND(IFTA_Quarterly!$I49*Int_Exchange_2!BS$5/100*BS$3,2),0)</f>
        <v>#VALUE!</v>
      </c>
      <c r="BT32" s="2" t="e">
        <f ca="1">+IF(IFTA_Quarterly!$I49&gt;0,ROUND(IFTA_Quarterly!$I49*Int_Exchange_2!BT$5/100*BT$3,2),0)</f>
        <v>#VALUE!</v>
      </c>
      <c r="BU32" s="2" t="e">
        <f ca="1">+IF(IFTA_Quarterly!$I49&gt;0,ROUND(IFTA_Quarterly!$I49*Int_Exchange_2!BU$5/100*BU$3,2),0)</f>
        <v>#VALUE!</v>
      </c>
      <c r="BV32" s="2" t="e">
        <f ca="1">+IF(IFTA_Quarterly!$I49&gt;0,ROUND(IFTA_Quarterly!$I49*Int_Exchange_2!BV$5/100*BV$3,2),0)</f>
        <v>#VALUE!</v>
      </c>
      <c r="BW32" s="2" t="e">
        <f ca="1">+IF(IFTA_Quarterly!$I49&gt;0,ROUND(IFTA_Quarterly!$I49*Int_Exchange_2!BW$5/100*BW$3,2),0)</f>
        <v>#VALUE!</v>
      </c>
      <c r="BX32" s="2" t="e">
        <f ca="1">+IF(IFTA_Quarterly!$I49&gt;0,ROUND(IFTA_Quarterly!$I49*Int_Exchange_2!BX$5/100*BX$3,2),0)</f>
        <v>#VALUE!</v>
      </c>
      <c r="BY32" s="2" t="e">
        <f ca="1">+IF(IFTA_Quarterly!$I49&gt;0,ROUND(IFTA_Quarterly!$I49*Int_Exchange_2!BY$5/100*BY$3,2),0)</f>
        <v>#VALUE!</v>
      </c>
      <c r="BZ32" s="2" t="e">
        <f ca="1">+IF(IFTA_Quarterly!$I49&gt;0,ROUND(IFTA_Quarterly!$I49*Int_Exchange_2!BZ$5/100*BZ$3,2),0)</f>
        <v>#VALUE!</v>
      </c>
      <c r="CA32" s="2" t="e">
        <f ca="1">+IF(IFTA_Quarterly!$I49&gt;0,ROUND(IFTA_Quarterly!$I49*Int_Exchange_2!CA$5/100*CA$3,2),0)</f>
        <v>#VALUE!</v>
      </c>
      <c r="CB32" s="2" t="e">
        <f ca="1">+IF(IFTA_Quarterly!$I49&gt;0,ROUND(IFTA_Quarterly!$I49*Int_Exchange_2!CB$5/100*CB$3,2),0)</f>
        <v>#VALUE!</v>
      </c>
      <c r="CC32" s="2" t="e">
        <f ca="1">+IF(IFTA_Quarterly!$I49&gt;0,ROUND(IFTA_Quarterly!$I49*Int_Exchange_2!CC$5/100*CC$3,2),0)</f>
        <v>#VALUE!</v>
      </c>
      <c r="CD32" s="2" t="e">
        <f ca="1">+IF(IFTA_Quarterly!$I49&gt;0,ROUND(IFTA_Quarterly!$I49*Int_Exchange_2!CD$5/100*CD$3,2),0)</f>
        <v>#VALUE!</v>
      </c>
      <c r="CE32" s="2" t="e">
        <f ca="1">+IF(IFTA_Quarterly!$I49&gt;0,ROUND(IFTA_Quarterly!$I49*Int_Exchange_2!CE$5/100*CE$3,2),0)</f>
        <v>#VALUE!</v>
      </c>
      <c r="CF32" s="2" t="e">
        <f ca="1">+IF(IFTA_Quarterly!$I49&gt;0,ROUND(IFTA_Quarterly!$I49*Int_Exchange_2!CF$5/100*CF$3,2),0)</f>
        <v>#VALUE!</v>
      </c>
      <c r="CG32" s="2" t="e">
        <f ca="1">+IF(IFTA_Quarterly!$I49&gt;0,ROUND(IFTA_Quarterly!$I49*Int_Exchange_2!CG$5/100*CG$3,2),0)</f>
        <v>#VALUE!</v>
      </c>
      <c r="CH32" s="2" t="e">
        <f ca="1">+IF(IFTA_Quarterly!$I49&gt;0,ROUND(IFTA_Quarterly!$I49*Int_Exchange_2!CH$5/100*CH$3,2),0)</f>
        <v>#VALUE!</v>
      </c>
      <c r="CI32" s="2" t="e">
        <f ca="1">+IF(IFTA_Quarterly!$I49&gt;0,ROUND(IFTA_Quarterly!$I49*Int_Exchange_2!CI$5/100*CI$3,2),0)</f>
        <v>#VALUE!</v>
      </c>
      <c r="CJ32" s="2" t="e">
        <f ca="1">+IF(IFTA_Quarterly!$I49&gt;0,ROUND(IFTA_Quarterly!$I49*Int_Exchange_2!CJ$5/100*CJ$3,2),0)</f>
        <v>#VALUE!</v>
      </c>
      <c r="CK32" s="2" t="e">
        <f ca="1">+IF(IFTA_Quarterly!$I49&gt;0,ROUND(IFTA_Quarterly!$I49*Int_Exchange_2!CK$5/100*CK$3,2),0)</f>
        <v>#VALUE!</v>
      </c>
      <c r="CL32" s="2" t="e">
        <f ca="1">+IF(IFTA_Quarterly!$I49&gt;0,ROUND(IFTA_Quarterly!$I49*Int_Exchange_2!CL$5/100*CL$3,2),0)</f>
        <v>#VALUE!</v>
      </c>
      <c r="CM32" s="2" t="e">
        <f ca="1">+IF(IFTA_Quarterly!$I49&gt;0,ROUND(IFTA_Quarterly!$I49*Int_Exchange_2!CM$5/100*CM$3,2),0)</f>
        <v>#VALUE!</v>
      </c>
      <c r="CN32" s="2" t="e">
        <f ca="1">+IF(IFTA_Quarterly!$I49&gt;0,ROUND(IFTA_Quarterly!$I49*Int_Exchange_2!CN$5/100*CN$3,2),0)</f>
        <v>#VALUE!</v>
      </c>
      <c r="CO32" s="2" t="e">
        <f ca="1">+IF(IFTA_Quarterly!$I49&gt;0,ROUND(IFTA_Quarterly!$I49*Int_Exchange_2!CO$5/100*CO$3,2),0)</f>
        <v>#VALUE!</v>
      </c>
      <c r="CP32" s="2" t="e">
        <f ca="1">+IF(IFTA_Quarterly!$I49&gt;0,ROUND(IFTA_Quarterly!$I49*Int_Exchange_2!CP$5/100*CP$3,2),0)</f>
        <v>#VALUE!</v>
      </c>
      <c r="CQ32" s="2" t="e">
        <f ca="1">+IF(IFTA_Quarterly!$I49&gt;0,ROUND(IFTA_Quarterly!$I49*Int_Exchange_2!CQ$5/100*CQ$3,2),0)</f>
        <v>#VALUE!</v>
      </c>
      <c r="CR32" s="2" t="e">
        <f ca="1">+IF(IFTA_Quarterly!$I49&gt;0,ROUND(IFTA_Quarterly!$I49*Int_Exchange_2!CR$5/100*CR$3,2),0)</f>
        <v>#VALUE!</v>
      </c>
      <c r="CS32" s="2" t="e">
        <f ca="1">+IF(IFTA_Quarterly!$I49&gt;0,ROUND(IFTA_Quarterly!$I49*Int_Exchange_2!CS$5/100*CS$3,2),0)</f>
        <v>#VALUE!</v>
      </c>
      <c r="CT32" s="2" t="e">
        <f ca="1">+IF(IFTA_Quarterly!$I49&gt;0,ROUND(IFTA_Quarterly!$I49*Int_Exchange_2!CT$5/100*CT$3,2),0)</f>
        <v>#VALUE!</v>
      </c>
      <c r="CU32" s="2" t="e">
        <f ca="1">+IF(IFTA_Quarterly!$I49&gt;0,ROUND(IFTA_Quarterly!$I49*Int_Exchange_2!CU$5/100*CU$3,2),0)</f>
        <v>#VALUE!</v>
      </c>
      <c r="CV32" s="2" t="e">
        <f ca="1">+IF(IFTA_Quarterly!$I49&gt;0,ROUND(IFTA_Quarterly!$I49*Int_Exchange_2!CV$5/100*CV$3,2),0)</f>
        <v>#VALUE!</v>
      </c>
      <c r="CW32" s="2" t="e">
        <f ca="1">+IF(IFTA_Quarterly!$I49&gt;0,ROUND(IFTA_Quarterly!$I49*Int_Exchange_2!CW$5/100*CW$3,2),0)</f>
        <v>#VALUE!</v>
      </c>
      <c r="CX32" s="2" t="e">
        <f ca="1">+IF(IFTA_Quarterly!$I49&gt;0,ROUND(IFTA_Quarterly!$I49*Int_Exchange_2!CX$5/100*CX$3,2),0)</f>
        <v>#VALUE!</v>
      </c>
      <c r="CY32" s="2" t="e">
        <f ca="1">+IF(IFTA_Quarterly!$I49&gt;0,ROUND(IFTA_Quarterly!$I49*Int_Exchange_2!CY$5/100*CY$3,2),0)</f>
        <v>#VALUE!</v>
      </c>
      <c r="CZ32" s="2" t="e">
        <f ca="1">+IF(IFTA_Quarterly!$I49&gt;0,ROUND(IFTA_Quarterly!$I49*Int_Exchange_2!CZ$5/100*CZ$3,2),0)</f>
        <v>#VALUE!</v>
      </c>
      <c r="DA32" s="2" t="e">
        <f ca="1">+IF(IFTA_Quarterly!$I49&gt;0,ROUND(IFTA_Quarterly!$I49*Int_Exchange_2!DA$5/100*DA$3,2),0)</f>
        <v>#VALUE!</v>
      </c>
      <c r="DB32" s="2" t="e">
        <f ca="1">+IF(IFTA_Quarterly!$I49&gt;0,ROUND(IFTA_Quarterly!$I49*Int_Exchange_2!DB$5/100*DB$3,2),0)</f>
        <v>#VALUE!</v>
      </c>
      <c r="DC32" s="2" t="e">
        <f ca="1">+IF(IFTA_Quarterly!$I49&gt;0,ROUND(IFTA_Quarterly!$I49*Int_Exchange_2!DC$5/100*DC$3,2),0)</f>
        <v>#VALUE!</v>
      </c>
      <c r="DD32" s="2" t="e">
        <f ca="1">+IF(IFTA_Quarterly!$I49&gt;0,ROUND(IFTA_Quarterly!$I49*Int_Exchange_2!DD$5/100*DD$3,2),0)</f>
        <v>#VALUE!</v>
      </c>
      <c r="DE32" s="2" t="e">
        <f ca="1">+IF(IFTA_Quarterly!$I49&gt;0,ROUND(IFTA_Quarterly!$I49*Int_Exchange_2!DE$5/100*DE$3,2),0)</f>
        <v>#VALUE!</v>
      </c>
      <c r="DF32" s="2" t="e">
        <f ca="1">+IF(IFTA_Quarterly!$I49&gt;0,ROUND(IFTA_Quarterly!$I49*Int_Exchange_2!DF$5/100*DF$3,2),0)</f>
        <v>#VALUE!</v>
      </c>
      <c r="DG32" s="2" t="e">
        <f ca="1">+IF(IFTA_Quarterly!$I49&gt;0,ROUND(IFTA_Quarterly!$I49*Int_Exchange_2!DG$5/100*DG$3,2),0)</f>
        <v>#VALUE!</v>
      </c>
      <c r="DH32" s="2" t="e">
        <f ca="1">+IF(IFTA_Quarterly!$I49&gt;0,ROUND(IFTA_Quarterly!$I49*Int_Exchange_2!DH$5/100*DH$3,2),0)</f>
        <v>#VALUE!</v>
      </c>
      <c r="DI32" s="2" t="e">
        <f ca="1">+IF(IFTA_Quarterly!$I49&gt;0,ROUND(IFTA_Quarterly!$I49*Int_Exchange_2!DI$5/100*DI$3,2),0)</f>
        <v>#VALUE!</v>
      </c>
      <c r="DJ32" s="2" t="e">
        <f ca="1">+IF(IFTA_Quarterly!$I49&gt;0,ROUND(IFTA_Quarterly!$I49*Int_Exchange_2!DJ$5/100*DJ$3,2),0)</f>
        <v>#VALUE!</v>
      </c>
      <c r="DK32" s="2" t="e">
        <f ca="1">+IF(IFTA_Quarterly!$I49&gt;0,ROUND(IFTA_Quarterly!$I49*Int_Exchange_2!DK$5/100*DK$3,2),0)</f>
        <v>#VALUE!</v>
      </c>
      <c r="DL32" s="2" t="e">
        <f ca="1">+IF(IFTA_Quarterly!$I49&gt;0,ROUND(IFTA_Quarterly!$I49*Int_Exchange_2!DL$5/100*DL$3,2),0)</f>
        <v>#VALUE!</v>
      </c>
      <c r="DM32" s="2" t="e">
        <f ca="1">+IF(IFTA_Quarterly!$I49&gt;0,ROUND(IFTA_Quarterly!$I49*Int_Exchange_2!DM$5/100*DM$3,2),0)</f>
        <v>#VALUE!</v>
      </c>
      <c r="DN32" s="2" t="e">
        <f ca="1">+IF(IFTA_Quarterly!$I49&gt;0,ROUND(IFTA_Quarterly!$I49*Int_Exchange_2!DN$5/100*DN$3,2),0)</f>
        <v>#VALUE!</v>
      </c>
      <c r="DO32" s="2" t="e">
        <f ca="1">+IF(IFTA_Quarterly!$I49&gt;0,ROUND(IFTA_Quarterly!$I49*Int_Exchange_2!DO$5/100*DO$3,2),0)</f>
        <v>#VALUE!</v>
      </c>
      <c r="DP32" s="2" t="e">
        <f ca="1">+IF(IFTA_Quarterly!$I49&gt;0,ROUND(IFTA_Quarterly!$I49*Int_Exchange_2!DP$5/100*DP$3,2),0)</f>
        <v>#VALUE!</v>
      </c>
      <c r="DQ32" s="2" t="e">
        <f ca="1">+IF(IFTA_Quarterly!$I49&gt;0,ROUND(IFTA_Quarterly!$I49*Int_Exchange_2!DQ$5/100*DQ$3,2),0)</f>
        <v>#VALUE!</v>
      </c>
      <c r="DR32" s="2" t="e">
        <f ca="1">+IF(IFTA_Quarterly!$I49&gt;0,ROUND(IFTA_Quarterly!$I49*Int_Exchange_2!DR$5/100*DR$3,2),0)</f>
        <v>#VALUE!</v>
      </c>
      <c r="DS32" s="2" t="e">
        <f ca="1">+IF(IFTA_Quarterly!$I49&gt;0,ROUND(IFTA_Quarterly!$I49*Int_Exchange_2!DS$5/100*DS$3,2),0)</f>
        <v>#VALUE!</v>
      </c>
      <c r="DT32" s="2" t="e">
        <f ca="1">+IF(IFTA_Quarterly!$I49&gt;0,ROUND(IFTA_Quarterly!$I49*Int_Exchange_2!DT$5/100*DT$3,2),0)</f>
        <v>#VALUE!</v>
      </c>
      <c r="DU32" s="2" t="e">
        <f ca="1">+IF(IFTA_Quarterly!$I49&gt;0,ROUND(IFTA_Quarterly!$I49*Int_Exchange_2!DU$5/100*DU$3,2),0)</f>
        <v>#VALUE!</v>
      </c>
      <c r="DV32" s="2" t="e">
        <f ca="1">+IF(IFTA_Quarterly!$I49&gt;0,ROUND(IFTA_Quarterly!$I49*Int_Exchange_2!DV$5/100*DV$3,2),0)</f>
        <v>#VALUE!</v>
      </c>
      <c r="DW32" s="2" t="e">
        <f ca="1">+IF(IFTA_Quarterly!$I49&gt;0,ROUND(IFTA_Quarterly!$I49*Int_Exchange_2!DW$5/100*DW$3,2),0)</f>
        <v>#VALUE!</v>
      </c>
      <c r="DX32" s="2" t="e">
        <f ca="1">+IF(IFTA_Quarterly!$I49&gt;0,ROUND(IFTA_Quarterly!$I49*Int_Exchange_2!DX$5/100*DX$3,2),0)</f>
        <v>#VALUE!</v>
      </c>
      <c r="DY32" s="2" t="e">
        <f ca="1">+IF(IFTA_Quarterly!$I49&gt;0,ROUND(IFTA_Quarterly!$I49*Int_Exchange_2!DY$5/100*DY$3,2),0)</f>
        <v>#VALUE!</v>
      </c>
      <c r="DZ32" s="2" t="e">
        <f ca="1">+IF(IFTA_Quarterly!$I49&gt;0,ROUND(IFTA_Quarterly!$I49*Int_Exchange_2!DZ$5/100*DZ$3,2),0)</f>
        <v>#VALUE!</v>
      </c>
      <c r="EA32" s="2" t="e">
        <f ca="1">+IF(IFTA_Quarterly!$I49&gt;0,ROUND(IFTA_Quarterly!$I49*Int_Exchange_2!EA$5/100*EA$3,2),0)</f>
        <v>#VALUE!</v>
      </c>
      <c r="EB32" s="2" t="e">
        <f ca="1">+IF(IFTA_Quarterly!$I49&gt;0,ROUND(IFTA_Quarterly!$I49*Int_Exchange_2!EB$5/100*EB$3,2),0)</f>
        <v>#VALUE!</v>
      </c>
      <c r="EC32" s="2" t="e">
        <f ca="1">+IF(IFTA_Quarterly!$I49&gt;0,ROUND(IFTA_Quarterly!$I49*Int_Exchange_2!EC$5/100*EC$3,2),0)</f>
        <v>#VALUE!</v>
      </c>
      <c r="ED32" s="2" t="e">
        <f ca="1">+IF(IFTA_Quarterly!$I49&gt;0,ROUND(IFTA_Quarterly!$I49*Int_Exchange_2!ED$5/100*ED$3,2),0)</f>
        <v>#VALUE!</v>
      </c>
      <c r="EE32" s="2" t="e">
        <f ca="1">+IF(IFTA_Quarterly!$I49&gt;0,ROUND(IFTA_Quarterly!$I49*Int_Exchange_2!EE$5/100*EE$3,2),0)</f>
        <v>#VALUE!</v>
      </c>
    </row>
    <row r="33" spans="1:135" x14ac:dyDescent="0.25">
      <c r="A33" s="2" t="s">
        <v>43</v>
      </c>
      <c r="B33" s="2" t="str">
        <f t="shared" ca="1" si="97"/>
        <v/>
      </c>
      <c r="C33" s="2" t="e">
        <f ca="1">+IF(IFTA_Quarterly!$I50&gt;0,ROUND(IFTA_Quarterly!$I50*Int_Exchange_2!C$5/100*C$3,2),0)</f>
        <v>#VALUE!</v>
      </c>
      <c r="D33" s="2" t="e">
        <f ca="1">+IF(IFTA_Quarterly!$I50&gt;0,ROUND(IFTA_Quarterly!$I50*Int_Exchange_2!D$5/100*D$3,2),0)</f>
        <v>#VALUE!</v>
      </c>
      <c r="E33" s="2" t="e">
        <f ca="1">+IF(IFTA_Quarterly!$I50&gt;0,ROUND(IFTA_Quarterly!$I50*Int_Exchange_2!E$5/100*E$3,2),0)</f>
        <v>#VALUE!</v>
      </c>
      <c r="F33" s="2" t="e">
        <f ca="1">+IF(IFTA_Quarterly!$I50&gt;0,ROUND(IFTA_Quarterly!$I50*Int_Exchange_2!F$5/100*F$3,2),0)</f>
        <v>#VALUE!</v>
      </c>
      <c r="G33" s="2" t="e">
        <f ca="1">+IF(IFTA_Quarterly!$I50&gt;0,ROUND(IFTA_Quarterly!$I50*Int_Exchange_2!G$5/100*G$3,2),0)</f>
        <v>#VALUE!</v>
      </c>
      <c r="H33" s="2" t="e">
        <f ca="1">+IF(IFTA_Quarterly!$I50&gt;0,ROUND(IFTA_Quarterly!$I50*Int_Exchange_2!H$5/100*H$3,2),0)</f>
        <v>#VALUE!</v>
      </c>
      <c r="I33" s="2" t="e">
        <f ca="1">+IF(IFTA_Quarterly!$I50&gt;0,ROUND(IFTA_Quarterly!$I50*Int_Exchange_2!I$5/100*I$3,2),0)</f>
        <v>#VALUE!</v>
      </c>
      <c r="J33" s="2" t="e">
        <f ca="1">+IF(IFTA_Quarterly!$I50&gt;0,ROUND(IFTA_Quarterly!$I50*Int_Exchange_2!J$5/100*J$3,2),0)</f>
        <v>#VALUE!</v>
      </c>
      <c r="K33" s="2" t="e">
        <f ca="1">+IF(IFTA_Quarterly!$I50&gt;0,ROUND(IFTA_Quarterly!$I50*Int_Exchange_2!K$5/100*K$3,2),0)</f>
        <v>#VALUE!</v>
      </c>
      <c r="L33" s="2" t="e">
        <f ca="1">+IF(IFTA_Quarterly!$I50&gt;0,ROUND(IFTA_Quarterly!$I50*Int_Exchange_2!L$5/100*L$3,2),0)</f>
        <v>#VALUE!</v>
      </c>
      <c r="M33" s="2" t="e">
        <f ca="1">+IF(IFTA_Quarterly!$I50&gt;0,ROUND(IFTA_Quarterly!$I50*Int_Exchange_2!M$5/100*M$3,2),0)</f>
        <v>#VALUE!</v>
      </c>
      <c r="N33" s="2" t="e">
        <f ca="1">+IF(IFTA_Quarterly!$I50&gt;0,ROUND(IFTA_Quarterly!$I50*Int_Exchange_2!N$5/100*N$3,2),0)</f>
        <v>#VALUE!</v>
      </c>
      <c r="O33" s="2" t="e">
        <f ca="1">+IF(IFTA_Quarterly!$I50&gt;0,ROUND(IFTA_Quarterly!$I50*Int_Exchange_2!O$5/100*O$3,2),0)</f>
        <v>#VALUE!</v>
      </c>
      <c r="P33" s="2" t="e">
        <f ca="1">+IF(IFTA_Quarterly!$I50&gt;0,ROUND(IFTA_Quarterly!$I50*Int_Exchange_2!P$5/100*P$3,2),0)</f>
        <v>#VALUE!</v>
      </c>
      <c r="Q33" s="2" t="e">
        <f ca="1">+IF(IFTA_Quarterly!$I50&gt;0,ROUND(IFTA_Quarterly!$I50*Int_Exchange_2!Q$5/100*Q$3,2),0)</f>
        <v>#VALUE!</v>
      </c>
      <c r="R33" s="2" t="e">
        <f ca="1">+IF(IFTA_Quarterly!$I50&gt;0,ROUND(IFTA_Quarterly!$I50*Int_Exchange_2!R$5/100*R$3,2),0)</f>
        <v>#VALUE!</v>
      </c>
      <c r="S33" s="2" t="e">
        <f ca="1">+IF(IFTA_Quarterly!$I50&gt;0,ROUND(IFTA_Quarterly!$I50*Int_Exchange_2!S$5/100*S$3,2),0)</f>
        <v>#VALUE!</v>
      </c>
      <c r="T33" s="2" t="e">
        <f ca="1">+IF(IFTA_Quarterly!$I50&gt;0,ROUND(IFTA_Quarterly!$I50*Int_Exchange_2!T$5/100*T$3,2),0)</f>
        <v>#VALUE!</v>
      </c>
      <c r="U33" s="2" t="e">
        <f ca="1">+IF(IFTA_Quarterly!$I50&gt;0,ROUND(IFTA_Quarterly!$I50*Int_Exchange_2!U$5/100*U$3,2),0)</f>
        <v>#VALUE!</v>
      </c>
      <c r="V33" s="2" t="e">
        <f ca="1">+IF(IFTA_Quarterly!$I50&gt;0,ROUND(IFTA_Quarterly!$I50*Int_Exchange_2!V$5/100*V$3,2),0)</f>
        <v>#VALUE!</v>
      </c>
      <c r="W33" s="2" t="e">
        <f ca="1">+IF(IFTA_Quarterly!$I50&gt;0,ROUND(IFTA_Quarterly!$I50*Int_Exchange_2!W$5/100*W$3,2),0)</f>
        <v>#VALUE!</v>
      </c>
      <c r="X33" s="2" t="e">
        <f ca="1">+IF(IFTA_Quarterly!$I50&gt;0,ROUND(IFTA_Quarterly!$I50*Int_Exchange_2!X$5/100*X$3,2),0)</f>
        <v>#VALUE!</v>
      </c>
      <c r="Y33" s="2" t="e">
        <f ca="1">+IF(IFTA_Quarterly!$I50&gt;0,ROUND(IFTA_Quarterly!$I50*Int_Exchange_2!Y$5/100*Y$3,2),0)</f>
        <v>#VALUE!</v>
      </c>
      <c r="Z33" s="2" t="e">
        <f ca="1">+IF(IFTA_Quarterly!$I50&gt;0,ROUND(IFTA_Quarterly!$I50*Int_Exchange_2!Z$5/100*Z$3,2),0)</f>
        <v>#VALUE!</v>
      </c>
      <c r="AA33" s="2" t="e">
        <f ca="1">+IF(IFTA_Quarterly!$I50&gt;0,ROUND(IFTA_Quarterly!$I50*Int_Exchange_2!AA$5/100*AA$3,2),0)</f>
        <v>#VALUE!</v>
      </c>
      <c r="AB33" s="2" t="e">
        <f ca="1">+IF(IFTA_Quarterly!$I50&gt;0,ROUND(IFTA_Quarterly!$I50*Int_Exchange_2!AB$5/100*AB$3,2),0)</f>
        <v>#VALUE!</v>
      </c>
      <c r="AC33" s="2" t="e">
        <f ca="1">+IF(IFTA_Quarterly!$I50&gt;0,ROUND(IFTA_Quarterly!$I50*Int_Exchange_2!AC$5/100*AC$3,2),0)</f>
        <v>#VALUE!</v>
      </c>
      <c r="AD33" s="2" t="e">
        <f ca="1">+IF(IFTA_Quarterly!$I50&gt;0,ROUND(IFTA_Quarterly!$I50*Int_Exchange_2!AD$5/100*AD$3,2),0)</f>
        <v>#VALUE!</v>
      </c>
      <c r="AE33" s="2" t="e">
        <f ca="1">+IF(IFTA_Quarterly!$I50&gt;0,ROUND(IFTA_Quarterly!$I50*Int_Exchange_2!AE$5/100*AE$3,2),0)</f>
        <v>#VALUE!</v>
      </c>
      <c r="AF33" s="2" t="e">
        <f ca="1">+IF(IFTA_Quarterly!$I50&gt;0,ROUND(IFTA_Quarterly!$I50*Int_Exchange_2!AF$5/100*AF$3,2),0)</f>
        <v>#VALUE!</v>
      </c>
      <c r="AG33" s="2" t="e">
        <f ca="1">+IF(IFTA_Quarterly!$I50&gt;0,ROUND(IFTA_Quarterly!$I50*Int_Exchange_2!AG$5/100*AG$3,2),0)</f>
        <v>#VALUE!</v>
      </c>
      <c r="AH33" s="2" t="e">
        <f ca="1">+IF(IFTA_Quarterly!$I50&gt;0,ROUND(IFTA_Quarterly!$I50*Int_Exchange_2!AH$5/100*AH$3,2),0)</f>
        <v>#VALUE!</v>
      </c>
      <c r="AI33" s="2" t="e">
        <f ca="1">+IF(IFTA_Quarterly!$I50&gt;0,ROUND(IFTA_Quarterly!$I50*Int_Exchange_2!AI$5/100*AI$3,2),0)</f>
        <v>#VALUE!</v>
      </c>
      <c r="AJ33" s="2" t="e">
        <f ca="1">+IF(IFTA_Quarterly!$I50&gt;0,ROUND(IFTA_Quarterly!$I50*Int_Exchange_2!AJ$5/100*AJ$3,2),0)</f>
        <v>#VALUE!</v>
      </c>
      <c r="AK33" s="2" t="e">
        <f ca="1">+IF(IFTA_Quarterly!$I50&gt;0,ROUND(IFTA_Quarterly!$I50*Int_Exchange_2!AK$5/100*AK$3,2),0)</f>
        <v>#VALUE!</v>
      </c>
      <c r="AL33" s="2" t="e">
        <f ca="1">+IF(IFTA_Quarterly!$I50&gt;0,ROUND(IFTA_Quarterly!$I50*Int_Exchange_2!AL$5/100*AL$3,2),0)</f>
        <v>#VALUE!</v>
      </c>
      <c r="AM33" s="2" t="e">
        <f ca="1">+IF(IFTA_Quarterly!$I50&gt;0,ROUND(IFTA_Quarterly!$I50*Int_Exchange_2!AM$5/100*AM$3,2),0)</f>
        <v>#VALUE!</v>
      </c>
      <c r="AN33" s="2" t="e">
        <f ca="1">+IF(IFTA_Quarterly!$I50&gt;0,ROUND(IFTA_Quarterly!$I50*Int_Exchange_2!AN$5/100*AN$3,2),0)</f>
        <v>#VALUE!</v>
      </c>
      <c r="AO33" s="2" t="e">
        <f ca="1">+IF(IFTA_Quarterly!$I50&gt;0,ROUND(IFTA_Quarterly!$I50*Int_Exchange_2!AO$5/100*AO$3,2),0)</f>
        <v>#VALUE!</v>
      </c>
      <c r="AP33" s="2" t="e">
        <f ca="1">+IF(IFTA_Quarterly!$I50&gt;0,ROUND(IFTA_Quarterly!$I50*Int_Exchange_2!AP$5/100*AP$3,2),0)</f>
        <v>#VALUE!</v>
      </c>
      <c r="AQ33" s="2" t="e">
        <f ca="1">+IF(IFTA_Quarterly!$I50&gt;0,ROUND(IFTA_Quarterly!$I50*Int_Exchange_2!AQ$5/100*AQ$3,2),0)</f>
        <v>#VALUE!</v>
      </c>
      <c r="AR33" s="2" t="e">
        <f ca="1">+IF(IFTA_Quarterly!$I50&gt;0,ROUND(IFTA_Quarterly!$I50*Int_Exchange_2!AR$5/100*AR$3,2),0)</f>
        <v>#VALUE!</v>
      </c>
      <c r="AS33" s="2" t="e">
        <f ca="1">+IF(IFTA_Quarterly!$I50&gt;0,ROUND(IFTA_Quarterly!$I50*Int_Exchange_2!AS$5/100*AS$3,2),0)</f>
        <v>#VALUE!</v>
      </c>
      <c r="AT33" s="2" t="e">
        <f ca="1">+IF(IFTA_Quarterly!$I50&gt;0,ROUND(IFTA_Quarterly!$I50*Int_Exchange_2!AT$5/100*AT$3,2),0)</f>
        <v>#VALUE!</v>
      </c>
      <c r="AU33" s="2" t="e">
        <f ca="1">+IF(IFTA_Quarterly!$I50&gt;0,ROUND(IFTA_Quarterly!$I50*Int_Exchange_2!AU$5/100*AU$3,2),0)</f>
        <v>#VALUE!</v>
      </c>
      <c r="AV33" s="2" t="e">
        <f ca="1">+IF(IFTA_Quarterly!$I50&gt;0,ROUND(IFTA_Quarterly!$I50*Int_Exchange_2!AV$5/100*AV$3,2),0)</f>
        <v>#VALUE!</v>
      </c>
      <c r="AW33" s="2" t="e">
        <f ca="1">+IF(IFTA_Quarterly!$I50&gt;0,ROUND(IFTA_Quarterly!$I50*Int_Exchange_2!AW$5/100*AW$3,2),0)</f>
        <v>#VALUE!</v>
      </c>
      <c r="AX33" s="2" t="e">
        <f ca="1">+IF(IFTA_Quarterly!$I50&gt;0,ROUND(IFTA_Quarterly!$I50*Int_Exchange_2!AX$5/100*AX$3,2),0)</f>
        <v>#VALUE!</v>
      </c>
      <c r="AY33" s="2" t="e">
        <f ca="1">+IF(IFTA_Quarterly!$I50&gt;0,ROUND(IFTA_Quarterly!$I50*Int_Exchange_2!AY$5/100*AY$3,2),0)</f>
        <v>#VALUE!</v>
      </c>
      <c r="AZ33" s="2" t="e">
        <f ca="1">+IF(IFTA_Quarterly!$I50&gt;0,ROUND(IFTA_Quarterly!$I50*Int_Exchange_2!AZ$5/100*AZ$3,2),0)</f>
        <v>#VALUE!</v>
      </c>
      <c r="BA33" s="2" t="e">
        <f ca="1">+IF(IFTA_Quarterly!$I50&gt;0,ROUND(IFTA_Quarterly!$I50*Int_Exchange_2!BA$5/100*BA$3,2),0)</f>
        <v>#VALUE!</v>
      </c>
      <c r="BB33" s="2" t="e">
        <f ca="1">+IF(IFTA_Quarterly!$I50&gt;0,ROUND(IFTA_Quarterly!$I50*Int_Exchange_2!BB$5/100*BB$3,2),0)</f>
        <v>#VALUE!</v>
      </c>
      <c r="BC33" s="2" t="e">
        <f ca="1">+IF(IFTA_Quarterly!$I50&gt;0,ROUND(IFTA_Quarterly!$I50*Int_Exchange_2!BC$5/100*BC$3,2),0)</f>
        <v>#VALUE!</v>
      </c>
      <c r="BD33" s="2" t="e">
        <f ca="1">+IF(IFTA_Quarterly!$I50&gt;0,ROUND(IFTA_Quarterly!$I50*Int_Exchange_2!BD$5/100*BD$3,2),0)</f>
        <v>#VALUE!</v>
      </c>
      <c r="BE33" s="2" t="e">
        <f ca="1">+IF(IFTA_Quarterly!$I50&gt;0,ROUND(IFTA_Quarterly!$I50*Int_Exchange_2!BE$5/100*BE$3,2),0)</f>
        <v>#VALUE!</v>
      </c>
      <c r="BF33" s="2" t="e">
        <f ca="1">+IF(IFTA_Quarterly!$I50&gt;0,ROUND(IFTA_Quarterly!$I50*Int_Exchange_2!BF$5/100*BF$3,2),0)</f>
        <v>#VALUE!</v>
      </c>
      <c r="BG33" s="2" t="e">
        <f ca="1">+IF(IFTA_Quarterly!$I50&gt;0,ROUND(IFTA_Quarterly!$I50*Int_Exchange_2!BG$5/100*BG$3,2),0)</f>
        <v>#VALUE!</v>
      </c>
      <c r="BH33" s="2" t="e">
        <f ca="1">+IF(IFTA_Quarterly!$I50&gt;0,ROUND(IFTA_Quarterly!$I50*Int_Exchange_2!BH$5/100*BH$3,2),0)</f>
        <v>#VALUE!</v>
      </c>
      <c r="BI33" s="2" t="e">
        <f ca="1">+IF(IFTA_Quarterly!$I50&gt;0,ROUND(IFTA_Quarterly!$I50*Int_Exchange_2!BI$5/100*BI$3,2),0)</f>
        <v>#VALUE!</v>
      </c>
      <c r="BJ33" s="2" t="e">
        <f ca="1">+IF(IFTA_Quarterly!$I50&gt;0,ROUND(IFTA_Quarterly!$I50*Int_Exchange_2!BJ$5/100*BJ$3,2),0)</f>
        <v>#VALUE!</v>
      </c>
      <c r="BK33" s="2" t="e">
        <f ca="1">+IF(IFTA_Quarterly!$I50&gt;0,ROUND(IFTA_Quarterly!$I50*Int_Exchange_2!BK$5/100*BK$3,2),0)</f>
        <v>#VALUE!</v>
      </c>
      <c r="BL33" s="2" t="e">
        <f ca="1">+IF(IFTA_Quarterly!$I50&gt;0,ROUND(IFTA_Quarterly!$I50*Int_Exchange_2!BL$5/100*BL$3,2),0)</f>
        <v>#VALUE!</v>
      </c>
      <c r="BM33" s="2" t="e">
        <f ca="1">+IF(IFTA_Quarterly!$I50&gt;0,ROUND(IFTA_Quarterly!$I50*Int_Exchange_2!BM$5/100*BM$3,2),0)</f>
        <v>#VALUE!</v>
      </c>
      <c r="BN33" s="2" t="e">
        <f ca="1">+IF(IFTA_Quarterly!$I50&gt;0,ROUND(IFTA_Quarterly!$I50*Int_Exchange_2!BN$5/100*BN$3,2),0)</f>
        <v>#VALUE!</v>
      </c>
      <c r="BO33" s="2" t="e">
        <f ca="1">+IF(IFTA_Quarterly!$I50&gt;0,ROUND(IFTA_Quarterly!$I50*Int_Exchange_2!BO$5/100*BO$3,2),0)</f>
        <v>#VALUE!</v>
      </c>
      <c r="BP33" s="2" t="e">
        <f ca="1">+IF(IFTA_Quarterly!$I50&gt;0,ROUND(IFTA_Quarterly!$I50*Int_Exchange_2!BP$5/100*BP$3,2),0)</f>
        <v>#VALUE!</v>
      </c>
      <c r="BQ33" s="2" t="e">
        <f ca="1">+IF(IFTA_Quarterly!$I50&gt;0,ROUND(IFTA_Quarterly!$I50*Int_Exchange_2!BQ$5/100*BQ$3,2),0)</f>
        <v>#VALUE!</v>
      </c>
      <c r="BR33" s="2" t="e">
        <f ca="1">+IF(IFTA_Quarterly!$I50&gt;0,ROUND(IFTA_Quarterly!$I50*Int_Exchange_2!BR$5/100*BR$3,2),0)</f>
        <v>#VALUE!</v>
      </c>
      <c r="BS33" s="2" t="e">
        <f ca="1">+IF(IFTA_Quarterly!$I50&gt;0,ROUND(IFTA_Quarterly!$I50*Int_Exchange_2!BS$5/100*BS$3,2),0)</f>
        <v>#VALUE!</v>
      </c>
      <c r="BT33" s="2" t="e">
        <f ca="1">+IF(IFTA_Quarterly!$I50&gt;0,ROUND(IFTA_Quarterly!$I50*Int_Exchange_2!BT$5/100*BT$3,2),0)</f>
        <v>#VALUE!</v>
      </c>
      <c r="BU33" s="2" t="e">
        <f ca="1">+IF(IFTA_Quarterly!$I50&gt;0,ROUND(IFTA_Quarterly!$I50*Int_Exchange_2!BU$5/100*BU$3,2),0)</f>
        <v>#VALUE!</v>
      </c>
      <c r="BV33" s="2" t="e">
        <f ca="1">+IF(IFTA_Quarterly!$I50&gt;0,ROUND(IFTA_Quarterly!$I50*Int_Exchange_2!BV$5/100*BV$3,2),0)</f>
        <v>#VALUE!</v>
      </c>
      <c r="BW33" s="2" t="e">
        <f ca="1">+IF(IFTA_Quarterly!$I50&gt;0,ROUND(IFTA_Quarterly!$I50*Int_Exchange_2!BW$5/100*BW$3,2),0)</f>
        <v>#VALUE!</v>
      </c>
      <c r="BX33" s="2" t="e">
        <f ca="1">+IF(IFTA_Quarterly!$I50&gt;0,ROUND(IFTA_Quarterly!$I50*Int_Exchange_2!BX$5/100*BX$3,2),0)</f>
        <v>#VALUE!</v>
      </c>
      <c r="BY33" s="2" t="e">
        <f ca="1">+IF(IFTA_Quarterly!$I50&gt;0,ROUND(IFTA_Quarterly!$I50*Int_Exchange_2!BY$5/100*BY$3,2),0)</f>
        <v>#VALUE!</v>
      </c>
      <c r="BZ33" s="2" t="e">
        <f ca="1">+IF(IFTA_Quarterly!$I50&gt;0,ROUND(IFTA_Quarterly!$I50*Int_Exchange_2!BZ$5/100*BZ$3,2),0)</f>
        <v>#VALUE!</v>
      </c>
      <c r="CA33" s="2" t="e">
        <f ca="1">+IF(IFTA_Quarterly!$I50&gt;0,ROUND(IFTA_Quarterly!$I50*Int_Exchange_2!CA$5/100*CA$3,2),0)</f>
        <v>#VALUE!</v>
      </c>
      <c r="CB33" s="2" t="e">
        <f ca="1">+IF(IFTA_Quarterly!$I50&gt;0,ROUND(IFTA_Quarterly!$I50*Int_Exchange_2!CB$5/100*CB$3,2),0)</f>
        <v>#VALUE!</v>
      </c>
      <c r="CC33" s="2" t="e">
        <f ca="1">+IF(IFTA_Quarterly!$I50&gt;0,ROUND(IFTA_Quarterly!$I50*Int_Exchange_2!CC$5/100*CC$3,2),0)</f>
        <v>#VALUE!</v>
      </c>
      <c r="CD33" s="2" t="e">
        <f ca="1">+IF(IFTA_Quarterly!$I50&gt;0,ROUND(IFTA_Quarterly!$I50*Int_Exchange_2!CD$5/100*CD$3,2),0)</f>
        <v>#VALUE!</v>
      </c>
      <c r="CE33" s="2" t="e">
        <f ca="1">+IF(IFTA_Quarterly!$I50&gt;0,ROUND(IFTA_Quarterly!$I50*Int_Exchange_2!CE$5/100*CE$3,2),0)</f>
        <v>#VALUE!</v>
      </c>
      <c r="CF33" s="2" t="e">
        <f ca="1">+IF(IFTA_Quarterly!$I50&gt;0,ROUND(IFTA_Quarterly!$I50*Int_Exchange_2!CF$5/100*CF$3,2),0)</f>
        <v>#VALUE!</v>
      </c>
      <c r="CG33" s="2" t="e">
        <f ca="1">+IF(IFTA_Quarterly!$I50&gt;0,ROUND(IFTA_Quarterly!$I50*Int_Exchange_2!CG$5/100*CG$3,2),0)</f>
        <v>#VALUE!</v>
      </c>
      <c r="CH33" s="2" t="e">
        <f ca="1">+IF(IFTA_Quarterly!$I50&gt;0,ROUND(IFTA_Quarterly!$I50*Int_Exchange_2!CH$5/100*CH$3,2),0)</f>
        <v>#VALUE!</v>
      </c>
      <c r="CI33" s="2" t="e">
        <f ca="1">+IF(IFTA_Quarterly!$I50&gt;0,ROUND(IFTA_Quarterly!$I50*Int_Exchange_2!CI$5/100*CI$3,2),0)</f>
        <v>#VALUE!</v>
      </c>
      <c r="CJ33" s="2" t="e">
        <f ca="1">+IF(IFTA_Quarterly!$I50&gt;0,ROUND(IFTA_Quarterly!$I50*Int_Exchange_2!CJ$5/100*CJ$3,2),0)</f>
        <v>#VALUE!</v>
      </c>
      <c r="CK33" s="2" t="e">
        <f ca="1">+IF(IFTA_Quarterly!$I50&gt;0,ROUND(IFTA_Quarterly!$I50*Int_Exchange_2!CK$5/100*CK$3,2),0)</f>
        <v>#VALUE!</v>
      </c>
      <c r="CL33" s="2" t="e">
        <f ca="1">+IF(IFTA_Quarterly!$I50&gt;0,ROUND(IFTA_Quarterly!$I50*Int_Exchange_2!CL$5/100*CL$3,2),0)</f>
        <v>#VALUE!</v>
      </c>
      <c r="CM33" s="2" t="e">
        <f ca="1">+IF(IFTA_Quarterly!$I50&gt;0,ROUND(IFTA_Quarterly!$I50*Int_Exchange_2!CM$5/100*CM$3,2),0)</f>
        <v>#VALUE!</v>
      </c>
      <c r="CN33" s="2" t="e">
        <f ca="1">+IF(IFTA_Quarterly!$I50&gt;0,ROUND(IFTA_Quarterly!$I50*Int_Exchange_2!CN$5/100*CN$3,2),0)</f>
        <v>#VALUE!</v>
      </c>
      <c r="CO33" s="2" t="e">
        <f ca="1">+IF(IFTA_Quarterly!$I50&gt;0,ROUND(IFTA_Quarterly!$I50*Int_Exchange_2!CO$5/100*CO$3,2),0)</f>
        <v>#VALUE!</v>
      </c>
      <c r="CP33" s="2" t="e">
        <f ca="1">+IF(IFTA_Quarterly!$I50&gt;0,ROUND(IFTA_Quarterly!$I50*Int_Exchange_2!CP$5/100*CP$3,2),0)</f>
        <v>#VALUE!</v>
      </c>
      <c r="CQ33" s="2" t="e">
        <f ca="1">+IF(IFTA_Quarterly!$I50&gt;0,ROUND(IFTA_Quarterly!$I50*Int_Exchange_2!CQ$5/100*CQ$3,2),0)</f>
        <v>#VALUE!</v>
      </c>
      <c r="CR33" s="2" t="e">
        <f ca="1">+IF(IFTA_Quarterly!$I50&gt;0,ROUND(IFTA_Quarterly!$I50*Int_Exchange_2!CR$5/100*CR$3,2),0)</f>
        <v>#VALUE!</v>
      </c>
      <c r="CS33" s="2" t="e">
        <f ca="1">+IF(IFTA_Quarterly!$I50&gt;0,ROUND(IFTA_Quarterly!$I50*Int_Exchange_2!CS$5/100*CS$3,2),0)</f>
        <v>#VALUE!</v>
      </c>
      <c r="CT33" s="2" t="e">
        <f ca="1">+IF(IFTA_Quarterly!$I50&gt;0,ROUND(IFTA_Quarterly!$I50*Int_Exchange_2!CT$5/100*CT$3,2),0)</f>
        <v>#VALUE!</v>
      </c>
      <c r="CU33" s="2" t="e">
        <f ca="1">+IF(IFTA_Quarterly!$I50&gt;0,ROUND(IFTA_Quarterly!$I50*Int_Exchange_2!CU$5/100*CU$3,2),0)</f>
        <v>#VALUE!</v>
      </c>
      <c r="CV33" s="2" t="e">
        <f ca="1">+IF(IFTA_Quarterly!$I50&gt;0,ROUND(IFTA_Quarterly!$I50*Int_Exchange_2!CV$5/100*CV$3,2),0)</f>
        <v>#VALUE!</v>
      </c>
      <c r="CW33" s="2" t="e">
        <f ca="1">+IF(IFTA_Quarterly!$I50&gt;0,ROUND(IFTA_Quarterly!$I50*Int_Exchange_2!CW$5/100*CW$3,2),0)</f>
        <v>#VALUE!</v>
      </c>
      <c r="CX33" s="2" t="e">
        <f ca="1">+IF(IFTA_Quarterly!$I50&gt;0,ROUND(IFTA_Quarterly!$I50*Int_Exchange_2!CX$5/100*CX$3,2),0)</f>
        <v>#VALUE!</v>
      </c>
      <c r="CY33" s="2" t="e">
        <f ca="1">+IF(IFTA_Quarterly!$I50&gt;0,ROUND(IFTA_Quarterly!$I50*Int_Exchange_2!CY$5/100*CY$3,2),0)</f>
        <v>#VALUE!</v>
      </c>
      <c r="CZ33" s="2" t="e">
        <f ca="1">+IF(IFTA_Quarterly!$I50&gt;0,ROUND(IFTA_Quarterly!$I50*Int_Exchange_2!CZ$5/100*CZ$3,2),0)</f>
        <v>#VALUE!</v>
      </c>
      <c r="DA33" s="2" t="e">
        <f ca="1">+IF(IFTA_Quarterly!$I50&gt;0,ROUND(IFTA_Quarterly!$I50*Int_Exchange_2!DA$5/100*DA$3,2),0)</f>
        <v>#VALUE!</v>
      </c>
      <c r="DB33" s="2" t="e">
        <f ca="1">+IF(IFTA_Quarterly!$I50&gt;0,ROUND(IFTA_Quarterly!$I50*Int_Exchange_2!DB$5/100*DB$3,2),0)</f>
        <v>#VALUE!</v>
      </c>
      <c r="DC33" s="2" t="e">
        <f ca="1">+IF(IFTA_Quarterly!$I50&gt;0,ROUND(IFTA_Quarterly!$I50*Int_Exchange_2!DC$5/100*DC$3,2),0)</f>
        <v>#VALUE!</v>
      </c>
      <c r="DD33" s="2" t="e">
        <f ca="1">+IF(IFTA_Quarterly!$I50&gt;0,ROUND(IFTA_Quarterly!$I50*Int_Exchange_2!DD$5/100*DD$3,2),0)</f>
        <v>#VALUE!</v>
      </c>
      <c r="DE33" s="2" t="e">
        <f ca="1">+IF(IFTA_Quarterly!$I50&gt;0,ROUND(IFTA_Quarterly!$I50*Int_Exchange_2!DE$5/100*DE$3,2),0)</f>
        <v>#VALUE!</v>
      </c>
      <c r="DF33" s="2" t="e">
        <f ca="1">+IF(IFTA_Quarterly!$I50&gt;0,ROUND(IFTA_Quarterly!$I50*Int_Exchange_2!DF$5/100*DF$3,2),0)</f>
        <v>#VALUE!</v>
      </c>
      <c r="DG33" s="2" t="e">
        <f ca="1">+IF(IFTA_Quarterly!$I50&gt;0,ROUND(IFTA_Quarterly!$I50*Int_Exchange_2!DG$5/100*DG$3,2),0)</f>
        <v>#VALUE!</v>
      </c>
      <c r="DH33" s="2" t="e">
        <f ca="1">+IF(IFTA_Quarterly!$I50&gt;0,ROUND(IFTA_Quarterly!$I50*Int_Exchange_2!DH$5/100*DH$3,2),0)</f>
        <v>#VALUE!</v>
      </c>
      <c r="DI33" s="2" t="e">
        <f ca="1">+IF(IFTA_Quarterly!$I50&gt;0,ROUND(IFTA_Quarterly!$I50*Int_Exchange_2!DI$5/100*DI$3,2),0)</f>
        <v>#VALUE!</v>
      </c>
      <c r="DJ33" s="2" t="e">
        <f ca="1">+IF(IFTA_Quarterly!$I50&gt;0,ROUND(IFTA_Quarterly!$I50*Int_Exchange_2!DJ$5/100*DJ$3,2),0)</f>
        <v>#VALUE!</v>
      </c>
      <c r="DK33" s="2" t="e">
        <f ca="1">+IF(IFTA_Quarterly!$I50&gt;0,ROUND(IFTA_Quarterly!$I50*Int_Exchange_2!DK$5/100*DK$3,2),0)</f>
        <v>#VALUE!</v>
      </c>
      <c r="DL33" s="2" t="e">
        <f ca="1">+IF(IFTA_Quarterly!$I50&gt;0,ROUND(IFTA_Quarterly!$I50*Int_Exchange_2!DL$5/100*DL$3,2),0)</f>
        <v>#VALUE!</v>
      </c>
      <c r="DM33" s="2" t="e">
        <f ca="1">+IF(IFTA_Quarterly!$I50&gt;0,ROUND(IFTA_Quarterly!$I50*Int_Exchange_2!DM$5/100*DM$3,2),0)</f>
        <v>#VALUE!</v>
      </c>
      <c r="DN33" s="2" t="e">
        <f ca="1">+IF(IFTA_Quarterly!$I50&gt;0,ROUND(IFTA_Quarterly!$I50*Int_Exchange_2!DN$5/100*DN$3,2),0)</f>
        <v>#VALUE!</v>
      </c>
      <c r="DO33" s="2" t="e">
        <f ca="1">+IF(IFTA_Quarterly!$I50&gt;0,ROUND(IFTA_Quarterly!$I50*Int_Exchange_2!DO$5/100*DO$3,2),0)</f>
        <v>#VALUE!</v>
      </c>
      <c r="DP33" s="2" t="e">
        <f ca="1">+IF(IFTA_Quarterly!$I50&gt;0,ROUND(IFTA_Quarterly!$I50*Int_Exchange_2!DP$5/100*DP$3,2),0)</f>
        <v>#VALUE!</v>
      </c>
      <c r="DQ33" s="2" t="e">
        <f ca="1">+IF(IFTA_Quarterly!$I50&gt;0,ROUND(IFTA_Quarterly!$I50*Int_Exchange_2!DQ$5/100*DQ$3,2),0)</f>
        <v>#VALUE!</v>
      </c>
      <c r="DR33" s="2" t="e">
        <f ca="1">+IF(IFTA_Quarterly!$I50&gt;0,ROUND(IFTA_Quarterly!$I50*Int_Exchange_2!DR$5/100*DR$3,2),0)</f>
        <v>#VALUE!</v>
      </c>
      <c r="DS33" s="2" t="e">
        <f ca="1">+IF(IFTA_Quarterly!$I50&gt;0,ROUND(IFTA_Quarterly!$I50*Int_Exchange_2!DS$5/100*DS$3,2),0)</f>
        <v>#VALUE!</v>
      </c>
      <c r="DT33" s="2" t="e">
        <f ca="1">+IF(IFTA_Quarterly!$I50&gt;0,ROUND(IFTA_Quarterly!$I50*Int_Exchange_2!DT$5/100*DT$3,2),0)</f>
        <v>#VALUE!</v>
      </c>
      <c r="DU33" s="2" t="e">
        <f ca="1">+IF(IFTA_Quarterly!$I50&gt;0,ROUND(IFTA_Quarterly!$I50*Int_Exchange_2!DU$5/100*DU$3,2),0)</f>
        <v>#VALUE!</v>
      </c>
      <c r="DV33" s="2" t="e">
        <f ca="1">+IF(IFTA_Quarterly!$I50&gt;0,ROUND(IFTA_Quarterly!$I50*Int_Exchange_2!DV$5/100*DV$3,2),0)</f>
        <v>#VALUE!</v>
      </c>
      <c r="DW33" s="2" t="e">
        <f ca="1">+IF(IFTA_Quarterly!$I50&gt;0,ROUND(IFTA_Quarterly!$I50*Int_Exchange_2!DW$5/100*DW$3,2),0)</f>
        <v>#VALUE!</v>
      </c>
      <c r="DX33" s="2" t="e">
        <f ca="1">+IF(IFTA_Quarterly!$I50&gt;0,ROUND(IFTA_Quarterly!$I50*Int_Exchange_2!DX$5/100*DX$3,2),0)</f>
        <v>#VALUE!</v>
      </c>
      <c r="DY33" s="2" t="e">
        <f ca="1">+IF(IFTA_Quarterly!$I50&gt;0,ROUND(IFTA_Quarterly!$I50*Int_Exchange_2!DY$5/100*DY$3,2),0)</f>
        <v>#VALUE!</v>
      </c>
      <c r="DZ33" s="2" t="e">
        <f ca="1">+IF(IFTA_Quarterly!$I50&gt;0,ROUND(IFTA_Quarterly!$I50*Int_Exchange_2!DZ$5/100*DZ$3,2),0)</f>
        <v>#VALUE!</v>
      </c>
      <c r="EA33" s="2" t="e">
        <f ca="1">+IF(IFTA_Quarterly!$I50&gt;0,ROUND(IFTA_Quarterly!$I50*Int_Exchange_2!EA$5/100*EA$3,2),0)</f>
        <v>#VALUE!</v>
      </c>
      <c r="EB33" s="2" t="e">
        <f ca="1">+IF(IFTA_Quarterly!$I50&gt;0,ROUND(IFTA_Quarterly!$I50*Int_Exchange_2!EB$5/100*EB$3,2),0)</f>
        <v>#VALUE!</v>
      </c>
      <c r="EC33" s="2" t="e">
        <f ca="1">+IF(IFTA_Quarterly!$I50&gt;0,ROUND(IFTA_Quarterly!$I50*Int_Exchange_2!EC$5/100*EC$3,2),0)</f>
        <v>#VALUE!</v>
      </c>
      <c r="ED33" s="2" t="e">
        <f ca="1">+IF(IFTA_Quarterly!$I50&gt;0,ROUND(IFTA_Quarterly!$I50*Int_Exchange_2!ED$5/100*ED$3,2),0)</f>
        <v>#VALUE!</v>
      </c>
      <c r="EE33" s="2" t="e">
        <f ca="1">+IF(IFTA_Quarterly!$I50&gt;0,ROUND(IFTA_Quarterly!$I50*Int_Exchange_2!EE$5/100*EE$3,2),0)</f>
        <v>#VALUE!</v>
      </c>
    </row>
    <row r="34" spans="1:135" x14ac:dyDescent="0.25">
      <c r="A34" s="2" t="s">
        <v>44</v>
      </c>
      <c r="B34" s="2" t="str">
        <f t="shared" ca="1" si="97"/>
        <v/>
      </c>
      <c r="C34" s="2" t="e">
        <f ca="1">+IF(IFTA_Quarterly!$I51&gt;0,ROUND(IFTA_Quarterly!$I51*Int_Exchange_2!C$5/100*C$3,2),0)</f>
        <v>#VALUE!</v>
      </c>
      <c r="D34" s="2" t="e">
        <f ca="1">+IF(IFTA_Quarterly!$I51&gt;0,ROUND(IFTA_Quarterly!$I51*Int_Exchange_2!D$5/100*D$3,2),0)</f>
        <v>#VALUE!</v>
      </c>
      <c r="E34" s="2" t="e">
        <f ca="1">+IF(IFTA_Quarterly!$I51&gt;0,ROUND(IFTA_Quarterly!$I51*Int_Exchange_2!E$5/100*E$3,2),0)</f>
        <v>#VALUE!</v>
      </c>
      <c r="F34" s="2" t="e">
        <f ca="1">+IF(IFTA_Quarterly!$I51&gt;0,ROUND(IFTA_Quarterly!$I51*Int_Exchange_2!F$5/100*F$3,2),0)</f>
        <v>#VALUE!</v>
      </c>
      <c r="G34" s="2" t="e">
        <f ca="1">+IF(IFTA_Quarterly!$I51&gt;0,ROUND(IFTA_Quarterly!$I51*Int_Exchange_2!G$5/100*G$3,2),0)</f>
        <v>#VALUE!</v>
      </c>
      <c r="H34" s="2" t="e">
        <f ca="1">+IF(IFTA_Quarterly!$I51&gt;0,ROUND(IFTA_Quarterly!$I51*Int_Exchange_2!H$5/100*H$3,2),0)</f>
        <v>#VALUE!</v>
      </c>
      <c r="I34" s="2" t="e">
        <f ca="1">+IF(IFTA_Quarterly!$I51&gt;0,ROUND(IFTA_Quarterly!$I51*Int_Exchange_2!I$5/100*I$3,2),0)</f>
        <v>#VALUE!</v>
      </c>
      <c r="J34" s="2" t="e">
        <f ca="1">+IF(IFTA_Quarterly!$I51&gt;0,ROUND(IFTA_Quarterly!$I51*Int_Exchange_2!J$5/100*J$3,2),0)</f>
        <v>#VALUE!</v>
      </c>
      <c r="K34" s="2" t="e">
        <f ca="1">+IF(IFTA_Quarterly!$I51&gt;0,ROUND(IFTA_Quarterly!$I51*Int_Exchange_2!K$5/100*K$3,2),0)</f>
        <v>#VALUE!</v>
      </c>
      <c r="L34" s="2" t="e">
        <f ca="1">+IF(IFTA_Quarterly!$I51&gt;0,ROUND(IFTA_Quarterly!$I51*Int_Exchange_2!L$5/100*L$3,2),0)</f>
        <v>#VALUE!</v>
      </c>
      <c r="M34" s="2" t="e">
        <f ca="1">+IF(IFTA_Quarterly!$I51&gt;0,ROUND(IFTA_Quarterly!$I51*Int_Exchange_2!M$5/100*M$3,2),0)</f>
        <v>#VALUE!</v>
      </c>
      <c r="N34" s="2" t="e">
        <f ca="1">+IF(IFTA_Quarterly!$I51&gt;0,ROUND(IFTA_Quarterly!$I51*Int_Exchange_2!N$5/100*N$3,2),0)</f>
        <v>#VALUE!</v>
      </c>
      <c r="O34" s="2" t="e">
        <f ca="1">+IF(IFTA_Quarterly!$I51&gt;0,ROUND(IFTA_Quarterly!$I51*Int_Exchange_2!O$5/100*O$3,2),0)</f>
        <v>#VALUE!</v>
      </c>
      <c r="P34" s="2" t="e">
        <f ca="1">+IF(IFTA_Quarterly!$I51&gt;0,ROUND(IFTA_Quarterly!$I51*Int_Exchange_2!P$5/100*P$3,2),0)</f>
        <v>#VALUE!</v>
      </c>
      <c r="Q34" s="2" t="e">
        <f ca="1">+IF(IFTA_Quarterly!$I51&gt;0,ROUND(IFTA_Quarterly!$I51*Int_Exchange_2!Q$5/100*Q$3,2),0)</f>
        <v>#VALUE!</v>
      </c>
      <c r="R34" s="2" t="e">
        <f ca="1">+IF(IFTA_Quarterly!$I51&gt;0,ROUND(IFTA_Quarterly!$I51*Int_Exchange_2!R$5/100*R$3,2),0)</f>
        <v>#VALUE!</v>
      </c>
      <c r="S34" s="2" t="e">
        <f ca="1">+IF(IFTA_Quarterly!$I51&gt;0,ROUND(IFTA_Quarterly!$I51*Int_Exchange_2!S$5/100*S$3,2),0)</f>
        <v>#VALUE!</v>
      </c>
      <c r="T34" s="2" t="e">
        <f ca="1">+IF(IFTA_Quarterly!$I51&gt;0,ROUND(IFTA_Quarterly!$I51*Int_Exchange_2!T$5/100*T$3,2),0)</f>
        <v>#VALUE!</v>
      </c>
      <c r="U34" s="2" t="e">
        <f ca="1">+IF(IFTA_Quarterly!$I51&gt;0,ROUND(IFTA_Quarterly!$I51*Int_Exchange_2!U$5/100*U$3,2),0)</f>
        <v>#VALUE!</v>
      </c>
      <c r="V34" s="2" t="e">
        <f ca="1">+IF(IFTA_Quarterly!$I51&gt;0,ROUND(IFTA_Quarterly!$I51*Int_Exchange_2!V$5/100*V$3,2),0)</f>
        <v>#VALUE!</v>
      </c>
      <c r="W34" s="2" t="e">
        <f ca="1">+IF(IFTA_Quarterly!$I51&gt;0,ROUND(IFTA_Quarterly!$I51*Int_Exchange_2!W$5/100*W$3,2),0)</f>
        <v>#VALUE!</v>
      </c>
      <c r="X34" s="2" t="e">
        <f ca="1">+IF(IFTA_Quarterly!$I51&gt;0,ROUND(IFTA_Quarterly!$I51*Int_Exchange_2!X$5/100*X$3,2),0)</f>
        <v>#VALUE!</v>
      </c>
      <c r="Y34" s="2" t="e">
        <f ca="1">+IF(IFTA_Quarterly!$I51&gt;0,ROUND(IFTA_Quarterly!$I51*Int_Exchange_2!Y$5/100*Y$3,2),0)</f>
        <v>#VALUE!</v>
      </c>
      <c r="Z34" s="2" t="e">
        <f ca="1">+IF(IFTA_Quarterly!$I51&gt;0,ROUND(IFTA_Quarterly!$I51*Int_Exchange_2!Z$5/100*Z$3,2),0)</f>
        <v>#VALUE!</v>
      </c>
      <c r="AA34" s="2" t="e">
        <f ca="1">+IF(IFTA_Quarterly!$I51&gt;0,ROUND(IFTA_Quarterly!$I51*Int_Exchange_2!AA$5/100*AA$3,2),0)</f>
        <v>#VALUE!</v>
      </c>
      <c r="AB34" s="2" t="e">
        <f ca="1">+IF(IFTA_Quarterly!$I51&gt;0,ROUND(IFTA_Quarterly!$I51*Int_Exchange_2!AB$5/100*AB$3,2),0)</f>
        <v>#VALUE!</v>
      </c>
      <c r="AC34" s="2" t="e">
        <f ca="1">+IF(IFTA_Quarterly!$I51&gt;0,ROUND(IFTA_Quarterly!$I51*Int_Exchange_2!AC$5/100*AC$3,2),0)</f>
        <v>#VALUE!</v>
      </c>
      <c r="AD34" s="2" t="e">
        <f ca="1">+IF(IFTA_Quarterly!$I51&gt;0,ROUND(IFTA_Quarterly!$I51*Int_Exchange_2!AD$5/100*AD$3,2),0)</f>
        <v>#VALUE!</v>
      </c>
      <c r="AE34" s="2" t="e">
        <f ca="1">+IF(IFTA_Quarterly!$I51&gt;0,ROUND(IFTA_Quarterly!$I51*Int_Exchange_2!AE$5/100*AE$3,2),0)</f>
        <v>#VALUE!</v>
      </c>
      <c r="AF34" s="2" t="e">
        <f ca="1">+IF(IFTA_Quarterly!$I51&gt;0,ROUND(IFTA_Quarterly!$I51*Int_Exchange_2!AF$5/100*AF$3,2),0)</f>
        <v>#VALUE!</v>
      </c>
      <c r="AG34" s="2" t="e">
        <f ca="1">+IF(IFTA_Quarterly!$I51&gt;0,ROUND(IFTA_Quarterly!$I51*Int_Exchange_2!AG$5/100*AG$3,2),0)</f>
        <v>#VALUE!</v>
      </c>
      <c r="AH34" s="2" t="e">
        <f ca="1">+IF(IFTA_Quarterly!$I51&gt;0,ROUND(IFTA_Quarterly!$I51*Int_Exchange_2!AH$5/100*AH$3,2),0)</f>
        <v>#VALUE!</v>
      </c>
      <c r="AI34" s="2" t="e">
        <f ca="1">+IF(IFTA_Quarterly!$I51&gt;0,ROUND(IFTA_Quarterly!$I51*Int_Exchange_2!AI$5/100*AI$3,2),0)</f>
        <v>#VALUE!</v>
      </c>
      <c r="AJ34" s="2" t="e">
        <f ca="1">+IF(IFTA_Quarterly!$I51&gt;0,ROUND(IFTA_Quarterly!$I51*Int_Exchange_2!AJ$5/100*AJ$3,2),0)</f>
        <v>#VALUE!</v>
      </c>
      <c r="AK34" s="2" t="e">
        <f ca="1">+IF(IFTA_Quarterly!$I51&gt;0,ROUND(IFTA_Quarterly!$I51*Int_Exchange_2!AK$5/100*AK$3,2),0)</f>
        <v>#VALUE!</v>
      </c>
      <c r="AL34" s="2" t="e">
        <f ca="1">+IF(IFTA_Quarterly!$I51&gt;0,ROUND(IFTA_Quarterly!$I51*Int_Exchange_2!AL$5/100*AL$3,2),0)</f>
        <v>#VALUE!</v>
      </c>
      <c r="AM34" s="2" t="e">
        <f ca="1">+IF(IFTA_Quarterly!$I51&gt;0,ROUND(IFTA_Quarterly!$I51*Int_Exchange_2!AM$5/100*AM$3,2),0)</f>
        <v>#VALUE!</v>
      </c>
      <c r="AN34" s="2" t="e">
        <f ca="1">+IF(IFTA_Quarterly!$I51&gt;0,ROUND(IFTA_Quarterly!$I51*Int_Exchange_2!AN$5/100*AN$3,2),0)</f>
        <v>#VALUE!</v>
      </c>
      <c r="AO34" s="2" t="e">
        <f ca="1">+IF(IFTA_Quarterly!$I51&gt;0,ROUND(IFTA_Quarterly!$I51*Int_Exchange_2!AO$5/100*AO$3,2),0)</f>
        <v>#VALUE!</v>
      </c>
      <c r="AP34" s="2" t="e">
        <f ca="1">+IF(IFTA_Quarterly!$I51&gt;0,ROUND(IFTA_Quarterly!$I51*Int_Exchange_2!AP$5/100*AP$3,2),0)</f>
        <v>#VALUE!</v>
      </c>
      <c r="AQ34" s="2" t="e">
        <f ca="1">+IF(IFTA_Quarterly!$I51&gt;0,ROUND(IFTA_Quarterly!$I51*Int_Exchange_2!AQ$5/100*AQ$3,2),0)</f>
        <v>#VALUE!</v>
      </c>
      <c r="AR34" s="2" t="e">
        <f ca="1">+IF(IFTA_Quarterly!$I51&gt;0,ROUND(IFTA_Quarterly!$I51*Int_Exchange_2!AR$5/100*AR$3,2),0)</f>
        <v>#VALUE!</v>
      </c>
      <c r="AS34" s="2" t="e">
        <f ca="1">+IF(IFTA_Quarterly!$I51&gt;0,ROUND(IFTA_Quarterly!$I51*Int_Exchange_2!AS$5/100*AS$3,2),0)</f>
        <v>#VALUE!</v>
      </c>
      <c r="AT34" s="2" t="e">
        <f ca="1">+IF(IFTA_Quarterly!$I51&gt;0,ROUND(IFTA_Quarterly!$I51*Int_Exchange_2!AT$5/100*AT$3,2),0)</f>
        <v>#VALUE!</v>
      </c>
      <c r="AU34" s="2" t="e">
        <f ca="1">+IF(IFTA_Quarterly!$I51&gt;0,ROUND(IFTA_Quarterly!$I51*Int_Exchange_2!AU$5/100*AU$3,2),0)</f>
        <v>#VALUE!</v>
      </c>
      <c r="AV34" s="2" t="e">
        <f ca="1">+IF(IFTA_Quarterly!$I51&gt;0,ROUND(IFTA_Quarterly!$I51*Int_Exchange_2!AV$5/100*AV$3,2),0)</f>
        <v>#VALUE!</v>
      </c>
      <c r="AW34" s="2" t="e">
        <f ca="1">+IF(IFTA_Quarterly!$I51&gt;0,ROUND(IFTA_Quarterly!$I51*Int_Exchange_2!AW$5/100*AW$3,2),0)</f>
        <v>#VALUE!</v>
      </c>
      <c r="AX34" s="2" t="e">
        <f ca="1">+IF(IFTA_Quarterly!$I51&gt;0,ROUND(IFTA_Quarterly!$I51*Int_Exchange_2!AX$5/100*AX$3,2),0)</f>
        <v>#VALUE!</v>
      </c>
      <c r="AY34" s="2" t="e">
        <f ca="1">+IF(IFTA_Quarterly!$I51&gt;0,ROUND(IFTA_Quarterly!$I51*Int_Exchange_2!AY$5/100*AY$3,2),0)</f>
        <v>#VALUE!</v>
      </c>
      <c r="AZ34" s="2" t="e">
        <f ca="1">+IF(IFTA_Quarterly!$I51&gt;0,ROUND(IFTA_Quarterly!$I51*Int_Exchange_2!AZ$5/100*AZ$3,2),0)</f>
        <v>#VALUE!</v>
      </c>
      <c r="BA34" s="2" t="e">
        <f ca="1">+IF(IFTA_Quarterly!$I51&gt;0,ROUND(IFTA_Quarterly!$I51*Int_Exchange_2!BA$5/100*BA$3,2),0)</f>
        <v>#VALUE!</v>
      </c>
      <c r="BB34" s="2" t="e">
        <f ca="1">+IF(IFTA_Quarterly!$I51&gt;0,ROUND(IFTA_Quarterly!$I51*Int_Exchange_2!BB$5/100*BB$3,2),0)</f>
        <v>#VALUE!</v>
      </c>
      <c r="BC34" s="2" t="e">
        <f ca="1">+IF(IFTA_Quarterly!$I51&gt;0,ROUND(IFTA_Quarterly!$I51*Int_Exchange_2!BC$5/100*BC$3,2),0)</f>
        <v>#VALUE!</v>
      </c>
      <c r="BD34" s="2" t="e">
        <f ca="1">+IF(IFTA_Quarterly!$I51&gt;0,ROUND(IFTA_Quarterly!$I51*Int_Exchange_2!BD$5/100*BD$3,2),0)</f>
        <v>#VALUE!</v>
      </c>
      <c r="BE34" s="2" t="e">
        <f ca="1">+IF(IFTA_Quarterly!$I51&gt;0,ROUND(IFTA_Quarterly!$I51*Int_Exchange_2!BE$5/100*BE$3,2),0)</f>
        <v>#VALUE!</v>
      </c>
      <c r="BF34" s="2" t="e">
        <f ca="1">+IF(IFTA_Quarterly!$I51&gt;0,ROUND(IFTA_Quarterly!$I51*Int_Exchange_2!BF$5/100*BF$3,2),0)</f>
        <v>#VALUE!</v>
      </c>
      <c r="BG34" s="2" t="e">
        <f ca="1">+IF(IFTA_Quarterly!$I51&gt;0,ROUND(IFTA_Quarterly!$I51*Int_Exchange_2!BG$5/100*BG$3,2),0)</f>
        <v>#VALUE!</v>
      </c>
      <c r="BH34" s="2" t="e">
        <f ca="1">+IF(IFTA_Quarterly!$I51&gt;0,ROUND(IFTA_Quarterly!$I51*Int_Exchange_2!BH$5/100*BH$3,2),0)</f>
        <v>#VALUE!</v>
      </c>
      <c r="BI34" s="2" t="e">
        <f ca="1">+IF(IFTA_Quarterly!$I51&gt;0,ROUND(IFTA_Quarterly!$I51*Int_Exchange_2!BI$5/100*BI$3,2),0)</f>
        <v>#VALUE!</v>
      </c>
      <c r="BJ34" s="2" t="e">
        <f ca="1">+IF(IFTA_Quarterly!$I51&gt;0,ROUND(IFTA_Quarterly!$I51*Int_Exchange_2!BJ$5/100*BJ$3,2),0)</f>
        <v>#VALUE!</v>
      </c>
      <c r="BK34" s="2" t="e">
        <f ca="1">+IF(IFTA_Quarterly!$I51&gt;0,ROUND(IFTA_Quarterly!$I51*Int_Exchange_2!BK$5/100*BK$3,2),0)</f>
        <v>#VALUE!</v>
      </c>
      <c r="BL34" s="2" t="e">
        <f ca="1">+IF(IFTA_Quarterly!$I51&gt;0,ROUND(IFTA_Quarterly!$I51*Int_Exchange_2!BL$5/100*BL$3,2),0)</f>
        <v>#VALUE!</v>
      </c>
      <c r="BM34" s="2" t="e">
        <f ca="1">+IF(IFTA_Quarterly!$I51&gt;0,ROUND(IFTA_Quarterly!$I51*Int_Exchange_2!BM$5/100*BM$3,2),0)</f>
        <v>#VALUE!</v>
      </c>
      <c r="BN34" s="2" t="e">
        <f ca="1">+IF(IFTA_Quarterly!$I51&gt;0,ROUND(IFTA_Quarterly!$I51*Int_Exchange_2!BN$5/100*BN$3,2),0)</f>
        <v>#VALUE!</v>
      </c>
      <c r="BO34" s="2" t="e">
        <f ca="1">+IF(IFTA_Quarterly!$I51&gt;0,ROUND(IFTA_Quarterly!$I51*Int_Exchange_2!BO$5/100*BO$3,2),0)</f>
        <v>#VALUE!</v>
      </c>
      <c r="BP34" s="2" t="e">
        <f ca="1">+IF(IFTA_Quarterly!$I51&gt;0,ROUND(IFTA_Quarterly!$I51*Int_Exchange_2!BP$5/100*BP$3,2),0)</f>
        <v>#VALUE!</v>
      </c>
      <c r="BQ34" s="2" t="e">
        <f ca="1">+IF(IFTA_Quarterly!$I51&gt;0,ROUND(IFTA_Quarterly!$I51*Int_Exchange_2!BQ$5/100*BQ$3,2),0)</f>
        <v>#VALUE!</v>
      </c>
      <c r="BR34" s="2" t="e">
        <f ca="1">+IF(IFTA_Quarterly!$I51&gt;0,ROUND(IFTA_Quarterly!$I51*Int_Exchange_2!BR$5/100*BR$3,2),0)</f>
        <v>#VALUE!</v>
      </c>
      <c r="BS34" s="2" t="e">
        <f ca="1">+IF(IFTA_Quarterly!$I51&gt;0,ROUND(IFTA_Quarterly!$I51*Int_Exchange_2!BS$5/100*BS$3,2),0)</f>
        <v>#VALUE!</v>
      </c>
      <c r="BT34" s="2" t="e">
        <f ca="1">+IF(IFTA_Quarterly!$I51&gt;0,ROUND(IFTA_Quarterly!$I51*Int_Exchange_2!BT$5/100*BT$3,2),0)</f>
        <v>#VALUE!</v>
      </c>
      <c r="BU34" s="2" t="e">
        <f ca="1">+IF(IFTA_Quarterly!$I51&gt;0,ROUND(IFTA_Quarterly!$I51*Int_Exchange_2!BU$5/100*BU$3,2),0)</f>
        <v>#VALUE!</v>
      </c>
      <c r="BV34" s="2" t="e">
        <f ca="1">+IF(IFTA_Quarterly!$I51&gt;0,ROUND(IFTA_Quarterly!$I51*Int_Exchange_2!BV$5/100*BV$3,2),0)</f>
        <v>#VALUE!</v>
      </c>
      <c r="BW34" s="2" t="e">
        <f ca="1">+IF(IFTA_Quarterly!$I51&gt;0,ROUND(IFTA_Quarterly!$I51*Int_Exchange_2!BW$5/100*BW$3,2),0)</f>
        <v>#VALUE!</v>
      </c>
      <c r="BX34" s="2" t="e">
        <f ca="1">+IF(IFTA_Quarterly!$I51&gt;0,ROUND(IFTA_Quarterly!$I51*Int_Exchange_2!BX$5/100*BX$3,2),0)</f>
        <v>#VALUE!</v>
      </c>
      <c r="BY34" s="2" t="e">
        <f ca="1">+IF(IFTA_Quarterly!$I51&gt;0,ROUND(IFTA_Quarterly!$I51*Int_Exchange_2!BY$5/100*BY$3,2),0)</f>
        <v>#VALUE!</v>
      </c>
      <c r="BZ34" s="2" t="e">
        <f ca="1">+IF(IFTA_Quarterly!$I51&gt;0,ROUND(IFTA_Quarterly!$I51*Int_Exchange_2!BZ$5/100*BZ$3,2),0)</f>
        <v>#VALUE!</v>
      </c>
      <c r="CA34" s="2" t="e">
        <f ca="1">+IF(IFTA_Quarterly!$I51&gt;0,ROUND(IFTA_Quarterly!$I51*Int_Exchange_2!CA$5/100*CA$3,2),0)</f>
        <v>#VALUE!</v>
      </c>
      <c r="CB34" s="2" t="e">
        <f ca="1">+IF(IFTA_Quarterly!$I51&gt;0,ROUND(IFTA_Quarterly!$I51*Int_Exchange_2!CB$5/100*CB$3,2),0)</f>
        <v>#VALUE!</v>
      </c>
      <c r="CC34" s="2" t="e">
        <f ca="1">+IF(IFTA_Quarterly!$I51&gt;0,ROUND(IFTA_Quarterly!$I51*Int_Exchange_2!CC$5/100*CC$3,2),0)</f>
        <v>#VALUE!</v>
      </c>
      <c r="CD34" s="2" t="e">
        <f ca="1">+IF(IFTA_Quarterly!$I51&gt;0,ROUND(IFTA_Quarterly!$I51*Int_Exchange_2!CD$5/100*CD$3,2),0)</f>
        <v>#VALUE!</v>
      </c>
      <c r="CE34" s="2" t="e">
        <f ca="1">+IF(IFTA_Quarterly!$I51&gt;0,ROUND(IFTA_Quarterly!$I51*Int_Exchange_2!CE$5/100*CE$3,2),0)</f>
        <v>#VALUE!</v>
      </c>
      <c r="CF34" s="2" t="e">
        <f ca="1">+IF(IFTA_Quarterly!$I51&gt;0,ROUND(IFTA_Quarterly!$I51*Int_Exchange_2!CF$5/100*CF$3,2),0)</f>
        <v>#VALUE!</v>
      </c>
      <c r="CG34" s="2" t="e">
        <f ca="1">+IF(IFTA_Quarterly!$I51&gt;0,ROUND(IFTA_Quarterly!$I51*Int_Exchange_2!CG$5/100*CG$3,2),0)</f>
        <v>#VALUE!</v>
      </c>
      <c r="CH34" s="2" t="e">
        <f ca="1">+IF(IFTA_Quarterly!$I51&gt;0,ROUND(IFTA_Quarterly!$I51*Int_Exchange_2!CH$5/100*CH$3,2),0)</f>
        <v>#VALUE!</v>
      </c>
      <c r="CI34" s="2" t="e">
        <f ca="1">+IF(IFTA_Quarterly!$I51&gt;0,ROUND(IFTA_Quarterly!$I51*Int_Exchange_2!CI$5/100*CI$3,2),0)</f>
        <v>#VALUE!</v>
      </c>
      <c r="CJ34" s="2" t="e">
        <f ca="1">+IF(IFTA_Quarterly!$I51&gt;0,ROUND(IFTA_Quarterly!$I51*Int_Exchange_2!CJ$5/100*CJ$3,2),0)</f>
        <v>#VALUE!</v>
      </c>
      <c r="CK34" s="2" t="e">
        <f ca="1">+IF(IFTA_Quarterly!$I51&gt;0,ROUND(IFTA_Quarterly!$I51*Int_Exchange_2!CK$5/100*CK$3,2),0)</f>
        <v>#VALUE!</v>
      </c>
      <c r="CL34" s="2" t="e">
        <f ca="1">+IF(IFTA_Quarterly!$I51&gt;0,ROUND(IFTA_Quarterly!$I51*Int_Exchange_2!CL$5/100*CL$3,2),0)</f>
        <v>#VALUE!</v>
      </c>
      <c r="CM34" s="2" t="e">
        <f ca="1">+IF(IFTA_Quarterly!$I51&gt;0,ROUND(IFTA_Quarterly!$I51*Int_Exchange_2!CM$5/100*CM$3,2),0)</f>
        <v>#VALUE!</v>
      </c>
      <c r="CN34" s="2" t="e">
        <f ca="1">+IF(IFTA_Quarterly!$I51&gt;0,ROUND(IFTA_Quarterly!$I51*Int_Exchange_2!CN$5/100*CN$3,2),0)</f>
        <v>#VALUE!</v>
      </c>
      <c r="CO34" s="2" t="e">
        <f ca="1">+IF(IFTA_Quarterly!$I51&gt;0,ROUND(IFTA_Quarterly!$I51*Int_Exchange_2!CO$5/100*CO$3,2),0)</f>
        <v>#VALUE!</v>
      </c>
      <c r="CP34" s="2" t="e">
        <f ca="1">+IF(IFTA_Quarterly!$I51&gt;0,ROUND(IFTA_Quarterly!$I51*Int_Exchange_2!CP$5/100*CP$3,2),0)</f>
        <v>#VALUE!</v>
      </c>
      <c r="CQ34" s="2" t="e">
        <f ca="1">+IF(IFTA_Quarterly!$I51&gt;0,ROUND(IFTA_Quarterly!$I51*Int_Exchange_2!CQ$5/100*CQ$3,2),0)</f>
        <v>#VALUE!</v>
      </c>
      <c r="CR34" s="2" t="e">
        <f ca="1">+IF(IFTA_Quarterly!$I51&gt;0,ROUND(IFTA_Quarterly!$I51*Int_Exchange_2!CR$5/100*CR$3,2),0)</f>
        <v>#VALUE!</v>
      </c>
      <c r="CS34" s="2" t="e">
        <f ca="1">+IF(IFTA_Quarterly!$I51&gt;0,ROUND(IFTA_Quarterly!$I51*Int_Exchange_2!CS$5/100*CS$3,2),0)</f>
        <v>#VALUE!</v>
      </c>
      <c r="CT34" s="2" t="e">
        <f ca="1">+IF(IFTA_Quarterly!$I51&gt;0,ROUND(IFTA_Quarterly!$I51*Int_Exchange_2!CT$5/100*CT$3,2),0)</f>
        <v>#VALUE!</v>
      </c>
      <c r="CU34" s="2" t="e">
        <f ca="1">+IF(IFTA_Quarterly!$I51&gt;0,ROUND(IFTA_Quarterly!$I51*Int_Exchange_2!CU$5/100*CU$3,2),0)</f>
        <v>#VALUE!</v>
      </c>
      <c r="CV34" s="2" t="e">
        <f ca="1">+IF(IFTA_Quarterly!$I51&gt;0,ROUND(IFTA_Quarterly!$I51*Int_Exchange_2!CV$5/100*CV$3,2),0)</f>
        <v>#VALUE!</v>
      </c>
      <c r="CW34" s="2" t="e">
        <f ca="1">+IF(IFTA_Quarterly!$I51&gt;0,ROUND(IFTA_Quarterly!$I51*Int_Exchange_2!CW$5/100*CW$3,2),0)</f>
        <v>#VALUE!</v>
      </c>
      <c r="CX34" s="2" t="e">
        <f ca="1">+IF(IFTA_Quarterly!$I51&gt;0,ROUND(IFTA_Quarterly!$I51*Int_Exchange_2!CX$5/100*CX$3,2),0)</f>
        <v>#VALUE!</v>
      </c>
      <c r="CY34" s="2" t="e">
        <f ca="1">+IF(IFTA_Quarterly!$I51&gt;0,ROUND(IFTA_Quarterly!$I51*Int_Exchange_2!CY$5/100*CY$3,2),0)</f>
        <v>#VALUE!</v>
      </c>
      <c r="CZ34" s="2" t="e">
        <f ca="1">+IF(IFTA_Quarterly!$I51&gt;0,ROUND(IFTA_Quarterly!$I51*Int_Exchange_2!CZ$5/100*CZ$3,2),0)</f>
        <v>#VALUE!</v>
      </c>
      <c r="DA34" s="2" t="e">
        <f ca="1">+IF(IFTA_Quarterly!$I51&gt;0,ROUND(IFTA_Quarterly!$I51*Int_Exchange_2!DA$5/100*DA$3,2),0)</f>
        <v>#VALUE!</v>
      </c>
      <c r="DB34" s="2" t="e">
        <f ca="1">+IF(IFTA_Quarterly!$I51&gt;0,ROUND(IFTA_Quarterly!$I51*Int_Exchange_2!DB$5/100*DB$3,2),0)</f>
        <v>#VALUE!</v>
      </c>
      <c r="DC34" s="2" t="e">
        <f ca="1">+IF(IFTA_Quarterly!$I51&gt;0,ROUND(IFTA_Quarterly!$I51*Int_Exchange_2!DC$5/100*DC$3,2),0)</f>
        <v>#VALUE!</v>
      </c>
      <c r="DD34" s="2" t="e">
        <f ca="1">+IF(IFTA_Quarterly!$I51&gt;0,ROUND(IFTA_Quarterly!$I51*Int_Exchange_2!DD$5/100*DD$3,2),0)</f>
        <v>#VALUE!</v>
      </c>
      <c r="DE34" s="2" t="e">
        <f ca="1">+IF(IFTA_Quarterly!$I51&gt;0,ROUND(IFTA_Quarterly!$I51*Int_Exchange_2!DE$5/100*DE$3,2),0)</f>
        <v>#VALUE!</v>
      </c>
      <c r="DF34" s="2" t="e">
        <f ca="1">+IF(IFTA_Quarterly!$I51&gt;0,ROUND(IFTA_Quarterly!$I51*Int_Exchange_2!DF$5/100*DF$3,2),0)</f>
        <v>#VALUE!</v>
      </c>
      <c r="DG34" s="2" t="e">
        <f ca="1">+IF(IFTA_Quarterly!$I51&gt;0,ROUND(IFTA_Quarterly!$I51*Int_Exchange_2!DG$5/100*DG$3,2),0)</f>
        <v>#VALUE!</v>
      </c>
      <c r="DH34" s="2" t="e">
        <f ca="1">+IF(IFTA_Quarterly!$I51&gt;0,ROUND(IFTA_Quarterly!$I51*Int_Exchange_2!DH$5/100*DH$3,2),0)</f>
        <v>#VALUE!</v>
      </c>
      <c r="DI34" s="2" t="e">
        <f ca="1">+IF(IFTA_Quarterly!$I51&gt;0,ROUND(IFTA_Quarterly!$I51*Int_Exchange_2!DI$5/100*DI$3,2),0)</f>
        <v>#VALUE!</v>
      </c>
      <c r="DJ34" s="2" t="e">
        <f ca="1">+IF(IFTA_Quarterly!$I51&gt;0,ROUND(IFTA_Quarterly!$I51*Int_Exchange_2!DJ$5/100*DJ$3,2),0)</f>
        <v>#VALUE!</v>
      </c>
      <c r="DK34" s="2" t="e">
        <f ca="1">+IF(IFTA_Quarterly!$I51&gt;0,ROUND(IFTA_Quarterly!$I51*Int_Exchange_2!DK$5/100*DK$3,2),0)</f>
        <v>#VALUE!</v>
      </c>
      <c r="DL34" s="2" t="e">
        <f ca="1">+IF(IFTA_Quarterly!$I51&gt;0,ROUND(IFTA_Quarterly!$I51*Int_Exchange_2!DL$5/100*DL$3,2),0)</f>
        <v>#VALUE!</v>
      </c>
      <c r="DM34" s="2" t="e">
        <f ca="1">+IF(IFTA_Quarterly!$I51&gt;0,ROUND(IFTA_Quarterly!$I51*Int_Exchange_2!DM$5/100*DM$3,2),0)</f>
        <v>#VALUE!</v>
      </c>
      <c r="DN34" s="2" t="e">
        <f ca="1">+IF(IFTA_Quarterly!$I51&gt;0,ROUND(IFTA_Quarterly!$I51*Int_Exchange_2!DN$5/100*DN$3,2),0)</f>
        <v>#VALUE!</v>
      </c>
      <c r="DO34" s="2" t="e">
        <f ca="1">+IF(IFTA_Quarterly!$I51&gt;0,ROUND(IFTA_Quarterly!$I51*Int_Exchange_2!DO$5/100*DO$3,2),0)</f>
        <v>#VALUE!</v>
      </c>
      <c r="DP34" s="2" t="e">
        <f ca="1">+IF(IFTA_Quarterly!$I51&gt;0,ROUND(IFTA_Quarterly!$I51*Int_Exchange_2!DP$5/100*DP$3,2),0)</f>
        <v>#VALUE!</v>
      </c>
      <c r="DQ34" s="2" t="e">
        <f ca="1">+IF(IFTA_Quarterly!$I51&gt;0,ROUND(IFTA_Quarterly!$I51*Int_Exchange_2!DQ$5/100*DQ$3,2),0)</f>
        <v>#VALUE!</v>
      </c>
      <c r="DR34" s="2" t="e">
        <f ca="1">+IF(IFTA_Quarterly!$I51&gt;0,ROUND(IFTA_Quarterly!$I51*Int_Exchange_2!DR$5/100*DR$3,2),0)</f>
        <v>#VALUE!</v>
      </c>
      <c r="DS34" s="2" t="e">
        <f ca="1">+IF(IFTA_Quarterly!$I51&gt;0,ROUND(IFTA_Quarterly!$I51*Int_Exchange_2!DS$5/100*DS$3,2),0)</f>
        <v>#VALUE!</v>
      </c>
      <c r="DT34" s="2" t="e">
        <f ca="1">+IF(IFTA_Quarterly!$I51&gt;0,ROUND(IFTA_Quarterly!$I51*Int_Exchange_2!DT$5/100*DT$3,2),0)</f>
        <v>#VALUE!</v>
      </c>
      <c r="DU34" s="2" t="e">
        <f ca="1">+IF(IFTA_Quarterly!$I51&gt;0,ROUND(IFTA_Quarterly!$I51*Int_Exchange_2!DU$5/100*DU$3,2),0)</f>
        <v>#VALUE!</v>
      </c>
      <c r="DV34" s="2" t="e">
        <f ca="1">+IF(IFTA_Quarterly!$I51&gt;0,ROUND(IFTA_Quarterly!$I51*Int_Exchange_2!DV$5/100*DV$3,2),0)</f>
        <v>#VALUE!</v>
      </c>
      <c r="DW34" s="2" t="e">
        <f ca="1">+IF(IFTA_Quarterly!$I51&gt;0,ROUND(IFTA_Quarterly!$I51*Int_Exchange_2!DW$5/100*DW$3,2),0)</f>
        <v>#VALUE!</v>
      </c>
      <c r="DX34" s="2" t="e">
        <f ca="1">+IF(IFTA_Quarterly!$I51&gt;0,ROUND(IFTA_Quarterly!$I51*Int_Exchange_2!DX$5/100*DX$3,2),0)</f>
        <v>#VALUE!</v>
      </c>
      <c r="DY34" s="2" t="e">
        <f ca="1">+IF(IFTA_Quarterly!$I51&gt;0,ROUND(IFTA_Quarterly!$I51*Int_Exchange_2!DY$5/100*DY$3,2),0)</f>
        <v>#VALUE!</v>
      </c>
      <c r="DZ34" s="2" t="e">
        <f ca="1">+IF(IFTA_Quarterly!$I51&gt;0,ROUND(IFTA_Quarterly!$I51*Int_Exchange_2!DZ$5/100*DZ$3,2),0)</f>
        <v>#VALUE!</v>
      </c>
      <c r="EA34" s="2" t="e">
        <f ca="1">+IF(IFTA_Quarterly!$I51&gt;0,ROUND(IFTA_Quarterly!$I51*Int_Exchange_2!EA$5/100*EA$3,2),0)</f>
        <v>#VALUE!</v>
      </c>
      <c r="EB34" s="2" t="e">
        <f ca="1">+IF(IFTA_Quarterly!$I51&gt;0,ROUND(IFTA_Quarterly!$I51*Int_Exchange_2!EB$5/100*EB$3,2),0)</f>
        <v>#VALUE!</v>
      </c>
      <c r="EC34" s="2" t="e">
        <f ca="1">+IF(IFTA_Quarterly!$I51&gt;0,ROUND(IFTA_Quarterly!$I51*Int_Exchange_2!EC$5/100*EC$3,2),0)</f>
        <v>#VALUE!</v>
      </c>
      <c r="ED34" s="2" t="e">
        <f ca="1">+IF(IFTA_Quarterly!$I51&gt;0,ROUND(IFTA_Quarterly!$I51*Int_Exchange_2!ED$5/100*ED$3,2),0)</f>
        <v>#VALUE!</v>
      </c>
      <c r="EE34" s="2" t="e">
        <f ca="1">+IF(IFTA_Quarterly!$I51&gt;0,ROUND(IFTA_Quarterly!$I51*Int_Exchange_2!EE$5/100*EE$3,2),0)</f>
        <v>#VALUE!</v>
      </c>
    </row>
    <row r="35" spans="1:135" x14ac:dyDescent="0.25">
      <c r="A35" s="2" t="s">
        <v>45</v>
      </c>
      <c r="B35" s="2" t="str">
        <f t="shared" ca="1" si="97"/>
        <v/>
      </c>
      <c r="C35" s="2" t="e">
        <f ca="1">+IF(IFTA_Quarterly!$I52&gt;0,ROUND(IFTA_Quarterly!$I52*Int_Exchange_2!C$5/100*C$3,2),0)</f>
        <v>#VALUE!</v>
      </c>
      <c r="D35" s="2" t="e">
        <f ca="1">+IF(IFTA_Quarterly!$I52&gt;0,ROUND(IFTA_Quarterly!$I52*Int_Exchange_2!D$5/100*D$3,2),0)</f>
        <v>#VALUE!</v>
      </c>
      <c r="E35" s="2" t="e">
        <f ca="1">+IF(IFTA_Quarterly!$I52&gt;0,ROUND(IFTA_Quarterly!$I52*Int_Exchange_2!E$5/100*E$3,2),0)</f>
        <v>#VALUE!</v>
      </c>
      <c r="F35" s="2" t="e">
        <f ca="1">+IF(IFTA_Quarterly!$I52&gt;0,ROUND(IFTA_Quarterly!$I52*Int_Exchange_2!F$5/100*F$3,2),0)</f>
        <v>#VALUE!</v>
      </c>
      <c r="G35" s="2" t="e">
        <f ca="1">+IF(IFTA_Quarterly!$I52&gt;0,ROUND(IFTA_Quarterly!$I52*Int_Exchange_2!G$5/100*G$3,2),0)</f>
        <v>#VALUE!</v>
      </c>
      <c r="H35" s="2" t="e">
        <f ca="1">+IF(IFTA_Quarterly!$I52&gt;0,ROUND(IFTA_Quarterly!$I52*Int_Exchange_2!H$5/100*H$3,2),0)</f>
        <v>#VALUE!</v>
      </c>
      <c r="I35" s="2" t="e">
        <f ca="1">+IF(IFTA_Quarterly!$I52&gt;0,ROUND(IFTA_Quarterly!$I52*Int_Exchange_2!I$5/100*I$3,2),0)</f>
        <v>#VALUE!</v>
      </c>
      <c r="J35" s="2" t="e">
        <f ca="1">+IF(IFTA_Quarterly!$I52&gt;0,ROUND(IFTA_Quarterly!$I52*Int_Exchange_2!J$5/100*J$3,2),0)</f>
        <v>#VALUE!</v>
      </c>
      <c r="K35" s="2" t="e">
        <f ca="1">+IF(IFTA_Quarterly!$I52&gt;0,ROUND(IFTA_Quarterly!$I52*Int_Exchange_2!K$5/100*K$3,2),0)</f>
        <v>#VALUE!</v>
      </c>
      <c r="L35" s="2" t="e">
        <f ca="1">+IF(IFTA_Quarterly!$I52&gt;0,ROUND(IFTA_Quarterly!$I52*Int_Exchange_2!L$5/100*L$3,2),0)</f>
        <v>#VALUE!</v>
      </c>
      <c r="M35" s="2" t="e">
        <f ca="1">+IF(IFTA_Quarterly!$I52&gt;0,ROUND(IFTA_Quarterly!$I52*Int_Exchange_2!M$5/100*M$3,2),0)</f>
        <v>#VALUE!</v>
      </c>
      <c r="N35" s="2" t="e">
        <f ca="1">+IF(IFTA_Quarterly!$I52&gt;0,ROUND(IFTA_Quarterly!$I52*Int_Exchange_2!N$5/100*N$3,2),0)</f>
        <v>#VALUE!</v>
      </c>
      <c r="O35" s="2" t="e">
        <f ca="1">+IF(IFTA_Quarterly!$I52&gt;0,ROUND(IFTA_Quarterly!$I52*Int_Exchange_2!O$5/100*O$3,2),0)</f>
        <v>#VALUE!</v>
      </c>
      <c r="P35" s="2" t="e">
        <f ca="1">+IF(IFTA_Quarterly!$I52&gt;0,ROUND(IFTA_Quarterly!$I52*Int_Exchange_2!P$5/100*P$3,2),0)</f>
        <v>#VALUE!</v>
      </c>
      <c r="Q35" s="2" t="e">
        <f ca="1">+IF(IFTA_Quarterly!$I52&gt;0,ROUND(IFTA_Quarterly!$I52*Int_Exchange_2!Q$5/100*Q$3,2),0)</f>
        <v>#VALUE!</v>
      </c>
      <c r="R35" s="2" t="e">
        <f ca="1">+IF(IFTA_Quarterly!$I52&gt;0,ROUND(IFTA_Quarterly!$I52*Int_Exchange_2!R$5/100*R$3,2),0)</f>
        <v>#VALUE!</v>
      </c>
      <c r="S35" s="2" t="e">
        <f ca="1">+IF(IFTA_Quarterly!$I52&gt;0,ROUND(IFTA_Quarterly!$I52*Int_Exchange_2!S$5/100*S$3,2),0)</f>
        <v>#VALUE!</v>
      </c>
      <c r="T35" s="2" t="e">
        <f ca="1">+IF(IFTA_Quarterly!$I52&gt;0,ROUND(IFTA_Quarterly!$I52*Int_Exchange_2!T$5/100*T$3,2),0)</f>
        <v>#VALUE!</v>
      </c>
      <c r="U35" s="2" t="e">
        <f ca="1">+IF(IFTA_Quarterly!$I52&gt;0,ROUND(IFTA_Quarterly!$I52*Int_Exchange_2!U$5/100*U$3,2),0)</f>
        <v>#VALUE!</v>
      </c>
      <c r="V35" s="2" t="e">
        <f ca="1">+IF(IFTA_Quarterly!$I52&gt;0,ROUND(IFTA_Quarterly!$I52*Int_Exchange_2!V$5/100*V$3,2),0)</f>
        <v>#VALUE!</v>
      </c>
      <c r="W35" s="2" t="e">
        <f ca="1">+IF(IFTA_Quarterly!$I52&gt;0,ROUND(IFTA_Quarterly!$I52*Int_Exchange_2!W$5/100*W$3,2),0)</f>
        <v>#VALUE!</v>
      </c>
      <c r="X35" s="2" t="e">
        <f ca="1">+IF(IFTA_Quarterly!$I52&gt;0,ROUND(IFTA_Quarterly!$I52*Int_Exchange_2!X$5/100*X$3,2),0)</f>
        <v>#VALUE!</v>
      </c>
      <c r="Y35" s="2" t="e">
        <f ca="1">+IF(IFTA_Quarterly!$I52&gt;0,ROUND(IFTA_Quarterly!$I52*Int_Exchange_2!Y$5/100*Y$3,2),0)</f>
        <v>#VALUE!</v>
      </c>
      <c r="Z35" s="2" t="e">
        <f ca="1">+IF(IFTA_Quarterly!$I52&gt;0,ROUND(IFTA_Quarterly!$I52*Int_Exchange_2!Z$5/100*Z$3,2),0)</f>
        <v>#VALUE!</v>
      </c>
      <c r="AA35" s="2" t="e">
        <f ca="1">+IF(IFTA_Quarterly!$I52&gt;0,ROUND(IFTA_Quarterly!$I52*Int_Exchange_2!AA$5/100*AA$3,2),0)</f>
        <v>#VALUE!</v>
      </c>
      <c r="AB35" s="2" t="e">
        <f ca="1">+IF(IFTA_Quarterly!$I52&gt;0,ROUND(IFTA_Quarterly!$I52*Int_Exchange_2!AB$5/100*AB$3,2),0)</f>
        <v>#VALUE!</v>
      </c>
      <c r="AC35" s="2" t="e">
        <f ca="1">+IF(IFTA_Quarterly!$I52&gt;0,ROUND(IFTA_Quarterly!$I52*Int_Exchange_2!AC$5/100*AC$3,2),0)</f>
        <v>#VALUE!</v>
      </c>
      <c r="AD35" s="2" t="e">
        <f ca="1">+IF(IFTA_Quarterly!$I52&gt;0,ROUND(IFTA_Quarterly!$I52*Int_Exchange_2!AD$5/100*AD$3,2),0)</f>
        <v>#VALUE!</v>
      </c>
      <c r="AE35" s="2" t="e">
        <f ca="1">+IF(IFTA_Quarterly!$I52&gt;0,ROUND(IFTA_Quarterly!$I52*Int_Exchange_2!AE$5/100*AE$3,2),0)</f>
        <v>#VALUE!</v>
      </c>
      <c r="AF35" s="2" t="e">
        <f ca="1">+IF(IFTA_Quarterly!$I52&gt;0,ROUND(IFTA_Quarterly!$I52*Int_Exchange_2!AF$5/100*AF$3,2),0)</f>
        <v>#VALUE!</v>
      </c>
      <c r="AG35" s="2" t="e">
        <f ca="1">+IF(IFTA_Quarterly!$I52&gt;0,ROUND(IFTA_Quarterly!$I52*Int_Exchange_2!AG$5/100*AG$3,2),0)</f>
        <v>#VALUE!</v>
      </c>
      <c r="AH35" s="2" t="e">
        <f ca="1">+IF(IFTA_Quarterly!$I52&gt;0,ROUND(IFTA_Quarterly!$I52*Int_Exchange_2!AH$5/100*AH$3,2),0)</f>
        <v>#VALUE!</v>
      </c>
      <c r="AI35" s="2" t="e">
        <f ca="1">+IF(IFTA_Quarterly!$I52&gt;0,ROUND(IFTA_Quarterly!$I52*Int_Exchange_2!AI$5/100*AI$3,2),0)</f>
        <v>#VALUE!</v>
      </c>
      <c r="AJ35" s="2" t="e">
        <f ca="1">+IF(IFTA_Quarterly!$I52&gt;0,ROUND(IFTA_Quarterly!$I52*Int_Exchange_2!AJ$5/100*AJ$3,2),0)</f>
        <v>#VALUE!</v>
      </c>
      <c r="AK35" s="2" t="e">
        <f ca="1">+IF(IFTA_Quarterly!$I52&gt;0,ROUND(IFTA_Quarterly!$I52*Int_Exchange_2!AK$5/100*AK$3,2),0)</f>
        <v>#VALUE!</v>
      </c>
      <c r="AL35" s="2" t="e">
        <f ca="1">+IF(IFTA_Quarterly!$I52&gt;0,ROUND(IFTA_Quarterly!$I52*Int_Exchange_2!AL$5/100*AL$3,2),0)</f>
        <v>#VALUE!</v>
      </c>
      <c r="AM35" s="2" t="e">
        <f ca="1">+IF(IFTA_Quarterly!$I52&gt;0,ROUND(IFTA_Quarterly!$I52*Int_Exchange_2!AM$5/100*AM$3,2),0)</f>
        <v>#VALUE!</v>
      </c>
      <c r="AN35" s="2" t="e">
        <f ca="1">+IF(IFTA_Quarterly!$I52&gt;0,ROUND(IFTA_Quarterly!$I52*Int_Exchange_2!AN$5/100*AN$3,2),0)</f>
        <v>#VALUE!</v>
      </c>
      <c r="AO35" s="2" t="e">
        <f ca="1">+IF(IFTA_Quarterly!$I52&gt;0,ROUND(IFTA_Quarterly!$I52*Int_Exchange_2!AO$5/100*AO$3,2),0)</f>
        <v>#VALUE!</v>
      </c>
      <c r="AP35" s="2" t="e">
        <f ca="1">+IF(IFTA_Quarterly!$I52&gt;0,ROUND(IFTA_Quarterly!$I52*Int_Exchange_2!AP$5/100*AP$3,2),0)</f>
        <v>#VALUE!</v>
      </c>
      <c r="AQ35" s="2" t="e">
        <f ca="1">+IF(IFTA_Quarterly!$I52&gt;0,ROUND(IFTA_Quarterly!$I52*Int_Exchange_2!AQ$5/100*AQ$3,2),0)</f>
        <v>#VALUE!</v>
      </c>
      <c r="AR35" s="2" t="e">
        <f ca="1">+IF(IFTA_Quarterly!$I52&gt;0,ROUND(IFTA_Quarterly!$I52*Int_Exchange_2!AR$5/100*AR$3,2),0)</f>
        <v>#VALUE!</v>
      </c>
      <c r="AS35" s="2" t="e">
        <f ca="1">+IF(IFTA_Quarterly!$I52&gt;0,ROUND(IFTA_Quarterly!$I52*Int_Exchange_2!AS$5/100*AS$3,2),0)</f>
        <v>#VALUE!</v>
      </c>
      <c r="AT35" s="2" t="e">
        <f ca="1">+IF(IFTA_Quarterly!$I52&gt;0,ROUND(IFTA_Quarterly!$I52*Int_Exchange_2!AT$5/100*AT$3,2),0)</f>
        <v>#VALUE!</v>
      </c>
      <c r="AU35" s="2" t="e">
        <f ca="1">+IF(IFTA_Quarterly!$I52&gt;0,ROUND(IFTA_Quarterly!$I52*Int_Exchange_2!AU$5/100*AU$3,2),0)</f>
        <v>#VALUE!</v>
      </c>
      <c r="AV35" s="2" t="e">
        <f ca="1">+IF(IFTA_Quarterly!$I52&gt;0,ROUND(IFTA_Quarterly!$I52*Int_Exchange_2!AV$5/100*AV$3,2),0)</f>
        <v>#VALUE!</v>
      </c>
      <c r="AW35" s="2" t="e">
        <f ca="1">+IF(IFTA_Quarterly!$I52&gt;0,ROUND(IFTA_Quarterly!$I52*Int_Exchange_2!AW$5/100*AW$3,2),0)</f>
        <v>#VALUE!</v>
      </c>
      <c r="AX35" s="2" t="e">
        <f ca="1">+IF(IFTA_Quarterly!$I52&gt;0,ROUND(IFTA_Quarterly!$I52*Int_Exchange_2!AX$5/100*AX$3,2),0)</f>
        <v>#VALUE!</v>
      </c>
      <c r="AY35" s="2" t="e">
        <f ca="1">+IF(IFTA_Quarterly!$I52&gt;0,ROUND(IFTA_Quarterly!$I52*Int_Exchange_2!AY$5/100*AY$3,2),0)</f>
        <v>#VALUE!</v>
      </c>
      <c r="AZ35" s="2" t="e">
        <f ca="1">+IF(IFTA_Quarterly!$I52&gt;0,ROUND(IFTA_Quarterly!$I52*Int_Exchange_2!AZ$5/100*AZ$3,2),0)</f>
        <v>#VALUE!</v>
      </c>
      <c r="BA35" s="2" t="e">
        <f ca="1">+IF(IFTA_Quarterly!$I52&gt;0,ROUND(IFTA_Quarterly!$I52*Int_Exchange_2!BA$5/100*BA$3,2),0)</f>
        <v>#VALUE!</v>
      </c>
      <c r="BB35" s="2" t="e">
        <f ca="1">+IF(IFTA_Quarterly!$I52&gt;0,ROUND(IFTA_Quarterly!$I52*Int_Exchange_2!BB$5/100*BB$3,2),0)</f>
        <v>#VALUE!</v>
      </c>
      <c r="BC35" s="2" t="e">
        <f ca="1">+IF(IFTA_Quarterly!$I52&gt;0,ROUND(IFTA_Quarterly!$I52*Int_Exchange_2!BC$5/100*BC$3,2),0)</f>
        <v>#VALUE!</v>
      </c>
      <c r="BD35" s="2" t="e">
        <f ca="1">+IF(IFTA_Quarterly!$I52&gt;0,ROUND(IFTA_Quarterly!$I52*Int_Exchange_2!BD$5/100*BD$3,2),0)</f>
        <v>#VALUE!</v>
      </c>
      <c r="BE35" s="2" t="e">
        <f ca="1">+IF(IFTA_Quarterly!$I52&gt;0,ROUND(IFTA_Quarterly!$I52*Int_Exchange_2!BE$5/100*BE$3,2),0)</f>
        <v>#VALUE!</v>
      </c>
      <c r="BF35" s="2" t="e">
        <f ca="1">+IF(IFTA_Quarterly!$I52&gt;0,ROUND(IFTA_Quarterly!$I52*Int_Exchange_2!BF$5/100*BF$3,2),0)</f>
        <v>#VALUE!</v>
      </c>
      <c r="BG35" s="2" t="e">
        <f ca="1">+IF(IFTA_Quarterly!$I52&gt;0,ROUND(IFTA_Quarterly!$I52*Int_Exchange_2!BG$5/100*BG$3,2),0)</f>
        <v>#VALUE!</v>
      </c>
      <c r="BH35" s="2" t="e">
        <f ca="1">+IF(IFTA_Quarterly!$I52&gt;0,ROUND(IFTA_Quarterly!$I52*Int_Exchange_2!BH$5/100*BH$3,2),0)</f>
        <v>#VALUE!</v>
      </c>
      <c r="BI35" s="2" t="e">
        <f ca="1">+IF(IFTA_Quarterly!$I52&gt;0,ROUND(IFTA_Quarterly!$I52*Int_Exchange_2!BI$5/100*BI$3,2),0)</f>
        <v>#VALUE!</v>
      </c>
      <c r="BJ35" s="2" t="e">
        <f ca="1">+IF(IFTA_Quarterly!$I52&gt;0,ROUND(IFTA_Quarterly!$I52*Int_Exchange_2!BJ$5/100*BJ$3,2),0)</f>
        <v>#VALUE!</v>
      </c>
      <c r="BK35" s="2" t="e">
        <f ca="1">+IF(IFTA_Quarterly!$I52&gt;0,ROUND(IFTA_Quarterly!$I52*Int_Exchange_2!BK$5/100*BK$3,2),0)</f>
        <v>#VALUE!</v>
      </c>
      <c r="BL35" s="2" t="e">
        <f ca="1">+IF(IFTA_Quarterly!$I52&gt;0,ROUND(IFTA_Quarterly!$I52*Int_Exchange_2!BL$5/100*BL$3,2),0)</f>
        <v>#VALUE!</v>
      </c>
      <c r="BM35" s="2" t="e">
        <f ca="1">+IF(IFTA_Quarterly!$I52&gt;0,ROUND(IFTA_Quarterly!$I52*Int_Exchange_2!BM$5/100*BM$3,2),0)</f>
        <v>#VALUE!</v>
      </c>
      <c r="BN35" s="2" t="e">
        <f ca="1">+IF(IFTA_Quarterly!$I52&gt;0,ROUND(IFTA_Quarterly!$I52*Int_Exchange_2!BN$5/100*BN$3,2),0)</f>
        <v>#VALUE!</v>
      </c>
      <c r="BO35" s="2" t="e">
        <f ca="1">+IF(IFTA_Quarterly!$I52&gt;0,ROUND(IFTA_Quarterly!$I52*Int_Exchange_2!BO$5/100*BO$3,2),0)</f>
        <v>#VALUE!</v>
      </c>
      <c r="BP35" s="2" t="e">
        <f ca="1">+IF(IFTA_Quarterly!$I52&gt;0,ROUND(IFTA_Quarterly!$I52*Int_Exchange_2!BP$5/100*BP$3,2),0)</f>
        <v>#VALUE!</v>
      </c>
      <c r="BQ35" s="2" t="e">
        <f ca="1">+IF(IFTA_Quarterly!$I52&gt;0,ROUND(IFTA_Quarterly!$I52*Int_Exchange_2!BQ$5/100*BQ$3,2),0)</f>
        <v>#VALUE!</v>
      </c>
      <c r="BR35" s="2" t="e">
        <f ca="1">+IF(IFTA_Quarterly!$I52&gt;0,ROUND(IFTA_Quarterly!$I52*Int_Exchange_2!BR$5/100*BR$3,2),0)</f>
        <v>#VALUE!</v>
      </c>
      <c r="BS35" s="2" t="e">
        <f ca="1">+IF(IFTA_Quarterly!$I52&gt;0,ROUND(IFTA_Quarterly!$I52*Int_Exchange_2!BS$5/100*BS$3,2),0)</f>
        <v>#VALUE!</v>
      </c>
      <c r="BT35" s="2" t="e">
        <f ca="1">+IF(IFTA_Quarterly!$I52&gt;0,ROUND(IFTA_Quarterly!$I52*Int_Exchange_2!BT$5/100*BT$3,2),0)</f>
        <v>#VALUE!</v>
      </c>
      <c r="BU35" s="2" t="e">
        <f ca="1">+IF(IFTA_Quarterly!$I52&gt;0,ROUND(IFTA_Quarterly!$I52*Int_Exchange_2!BU$5/100*BU$3,2),0)</f>
        <v>#VALUE!</v>
      </c>
      <c r="BV35" s="2" t="e">
        <f ca="1">+IF(IFTA_Quarterly!$I52&gt;0,ROUND(IFTA_Quarterly!$I52*Int_Exchange_2!BV$5/100*BV$3,2),0)</f>
        <v>#VALUE!</v>
      </c>
      <c r="BW35" s="2" t="e">
        <f ca="1">+IF(IFTA_Quarterly!$I52&gt;0,ROUND(IFTA_Quarterly!$I52*Int_Exchange_2!BW$5/100*BW$3,2),0)</f>
        <v>#VALUE!</v>
      </c>
      <c r="BX35" s="2" t="e">
        <f ca="1">+IF(IFTA_Quarterly!$I52&gt;0,ROUND(IFTA_Quarterly!$I52*Int_Exchange_2!BX$5/100*BX$3,2),0)</f>
        <v>#VALUE!</v>
      </c>
      <c r="BY35" s="2" t="e">
        <f ca="1">+IF(IFTA_Quarterly!$I52&gt;0,ROUND(IFTA_Quarterly!$I52*Int_Exchange_2!BY$5/100*BY$3,2),0)</f>
        <v>#VALUE!</v>
      </c>
      <c r="BZ35" s="2" t="e">
        <f ca="1">+IF(IFTA_Quarterly!$I52&gt;0,ROUND(IFTA_Quarterly!$I52*Int_Exchange_2!BZ$5/100*BZ$3,2),0)</f>
        <v>#VALUE!</v>
      </c>
      <c r="CA35" s="2" t="e">
        <f ca="1">+IF(IFTA_Quarterly!$I52&gt;0,ROUND(IFTA_Quarterly!$I52*Int_Exchange_2!CA$5/100*CA$3,2),0)</f>
        <v>#VALUE!</v>
      </c>
      <c r="CB35" s="2" t="e">
        <f ca="1">+IF(IFTA_Quarterly!$I52&gt;0,ROUND(IFTA_Quarterly!$I52*Int_Exchange_2!CB$5/100*CB$3,2),0)</f>
        <v>#VALUE!</v>
      </c>
      <c r="CC35" s="2" t="e">
        <f ca="1">+IF(IFTA_Quarterly!$I52&gt;0,ROUND(IFTA_Quarterly!$I52*Int_Exchange_2!CC$5/100*CC$3,2),0)</f>
        <v>#VALUE!</v>
      </c>
      <c r="CD35" s="2" t="e">
        <f ca="1">+IF(IFTA_Quarterly!$I52&gt;0,ROUND(IFTA_Quarterly!$I52*Int_Exchange_2!CD$5/100*CD$3,2),0)</f>
        <v>#VALUE!</v>
      </c>
      <c r="CE35" s="2" t="e">
        <f ca="1">+IF(IFTA_Quarterly!$I52&gt;0,ROUND(IFTA_Quarterly!$I52*Int_Exchange_2!CE$5/100*CE$3,2),0)</f>
        <v>#VALUE!</v>
      </c>
      <c r="CF35" s="2" t="e">
        <f ca="1">+IF(IFTA_Quarterly!$I52&gt;0,ROUND(IFTA_Quarterly!$I52*Int_Exchange_2!CF$5/100*CF$3,2),0)</f>
        <v>#VALUE!</v>
      </c>
      <c r="CG35" s="2" t="e">
        <f ca="1">+IF(IFTA_Quarterly!$I52&gt;0,ROUND(IFTA_Quarterly!$I52*Int_Exchange_2!CG$5/100*CG$3,2),0)</f>
        <v>#VALUE!</v>
      </c>
      <c r="CH35" s="2" t="e">
        <f ca="1">+IF(IFTA_Quarterly!$I52&gt;0,ROUND(IFTA_Quarterly!$I52*Int_Exchange_2!CH$5/100*CH$3,2),0)</f>
        <v>#VALUE!</v>
      </c>
      <c r="CI35" s="2" t="e">
        <f ca="1">+IF(IFTA_Quarterly!$I52&gt;0,ROUND(IFTA_Quarterly!$I52*Int_Exchange_2!CI$5/100*CI$3,2),0)</f>
        <v>#VALUE!</v>
      </c>
      <c r="CJ35" s="2" t="e">
        <f ca="1">+IF(IFTA_Quarterly!$I52&gt;0,ROUND(IFTA_Quarterly!$I52*Int_Exchange_2!CJ$5/100*CJ$3,2),0)</f>
        <v>#VALUE!</v>
      </c>
      <c r="CK35" s="2" t="e">
        <f ca="1">+IF(IFTA_Quarterly!$I52&gt;0,ROUND(IFTA_Quarterly!$I52*Int_Exchange_2!CK$5/100*CK$3,2),0)</f>
        <v>#VALUE!</v>
      </c>
      <c r="CL35" s="2" t="e">
        <f ca="1">+IF(IFTA_Quarterly!$I52&gt;0,ROUND(IFTA_Quarterly!$I52*Int_Exchange_2!CL$5/100*CL$3,2),0)</f>
        <v>#VALUE!</v>
      </c>
      <c r="CM35" s="2" t="e">
        <f ca="1">+IF(IFTA_Quarterly!$I52&gt;0,ROUND(IFTA_Quarterly!$I52*Int_Exchange_2!CM$5/100*CM$3,2),0)</f>
        <v>#VALUE!</v>
      </c>
      <c r="CN35" s="2" t="e">
        <f ca="1">+IF(IFTA_Quarterly!$I52&gt;0,ROUND(IFTA_Quarterly!$I52*Int_Exchange_2!CN$5/100*CN$3,2),0)</f>
        <v>#VALUE!</v>
      </c>
      <c r="CO35" s="2" t="e">
        <f ca="1">+IF(IFTA_Quarterly!$I52&gt;0,ROUND(IFTA_Quarterly!$I52*Int_Exchange_2!CO$5/100*CO$3,2),0)</f>
        <v>#VALUE!</v>
      </c>
      <c r="CP35" s="2" t="e">
        <f ca="1">+IF(IFTA_Quarterly!$I52&gt;0,ROUND(IFTA_Quarterly!$I52*Int_Exchange_2!CP$5/100*CP$3,2),0)</f>
        <v>#VALUE!</v>
      </c>
      <c r="CQ35" s="2" t="e">
        <f ca="1">+IF(IFTA_Quarterly!$I52&gt;0,ROUND(IFTA_Quarterly!$I52*Int_Exchange_2!CQ$5/100*CQ$3,2),0)</f>
        <v>#VALUE!</v>
      </c>
      <c r="CR35" s="2" t="e">
        <f ca="1">+IF(IFTA_Quarterly!$I52&gt;0,ROUND(IFTA_Quarterly!$I52*Int_Exchange_2!CR$5/100*CR$3,2),0)</f>
        <v>#VALUE!</v>
      </c>
      <c r="CS35" s="2" t="e">
        <f ca="1">+IF(IFTA_Quarterly!$I52&gt;0,ROUND(IFTA_Quarterly!$I52*Int_Exchange_2!CS$5/100*CS$3,2),0)</f>
        <v>#VALUE!</v>
      </c>
      <c r="CT35" s="2" t="e">
        <f ca="1">+IF(IFTA_Quarterly!$I52&gt;0,ROUND(IFTA_Quarterly!$I52*Int_Exchange_2!CT$5/100*CT$3,2),0)</f>
        <v>#VALUE!</v>
      </c>
      <c r="CU35" s="2" t="e">
        <f ca="1">+IF(IFTA_Quarterly!$I52&gt;0,ROUND(IFTA_Quarterly!$I52*Int_Exchange_2!CU$5/100*CU$3,2),0)</f>
        <v>#VALUE!</v>
      </c>
      <c r="CV35" s="2" t="e">
        <f ca="1">+IF(IFTA_Quarterly!$I52&gt;0,ROUND(IFTA_Quarterly!$I52*Int_Exchange_2!CV$5/100*CV$3,2),0)</f>
        <v>#VALUE!</v>
      </c>
      <c r="CW35" s="2" t="e">
        <f ca="1">+IF(IFTA_Quarterly!$I52&gt;0,ROUND(IFTA_Quarterly!$I52*Int_Exchange_2!CW$5/100*CW$3,2),0)</f>
        <v>#VALUE!</v>
      </c>
      <c r="CX35" s="2" t="e">
        <f ca="1">+IF(IFTA_Quarterly!$I52&gt;0,ROUND(IFTA_Quarterly!$I52*Int_Exchange_2!CX$5/100*CX$3,2),0)</f>
        <v>#VALUE!</v>
      </c>
      <c r="CY35" s="2" t="e">
        <f ca="1">+IF(IFTA_Quarterly!$I52&gt;0,ROUND(IFTA_Quarterly!$I52*Int_Exchange_2!CY$5/100*CY$3,2),0)</f>
        <v>#VALUE!</v>
      </c>
      <c r="CZ35" s="2" t="e">
        <f ca="1">+IF(IFTA_Quarterly!$I52&gt;0,ROUND(IFTA_Quarterly!$I52*Int_Exchange_2!CZ$5/100*CZ$3,2),0)</f>
        <v>#VALUE!</v>
      </c>
      <c r="DA35" s="2" t="e">
        <f ca="1">+IF(IFTA_Quarterly!$I52&gt;0,ROUND(IFTA_Quarterly!$I52*Int_Exchange_2!DA$5/100*DA$3,2),0)</f>
        <v>#VALUE!</v>
      </c>
      <c r="DB35" s="2" t="e">
        <f ca="1">+IF(IFTA_Quarterly!$I52&gt;0,ROUND(IFTA_Quarterly!$I52*Int_Exchange_2!DB$5/100*DB$3,2),0)</f>
        <v>#VALUE!</v>
      </c>
      <c r="DC35" s="2" t="e">
        <f ca="1">+IF(IFTA_Quarterly!$I52&gt;0,ROUND(IFTA_Quarterly!$I52*Int_Exchange_2!DC$5/100*DC$3,2),0)</f>
        <v>#VALUE!</v>
      </c>
      <c r="DD35" s="2" t="e">
        <f ca="1">+IF(IFTA_Quarterly!$I52&gt;0,ROUND(IFTA_Quarterly!$I52*Int_Exchange_2!DD$5/100*DD$3,2),0)</f>
        <v>#VALUE!</v>
      </c>
      <c r="DE35" s="2" t="e">
        <f ca="1">+IF(IFTA_Quarterly!$I52&gt;0,ROUND(IFTA_Quarterly!$I52*Int_Exchange_2!DE$5/100*DE$3,2),0)</f>
        <v>#VALUE!</v>
      </c>
      <c r="DF35" s="2" t="e">
        <f ca="1">+IF(IFTA_Quarterly!$I52&gt;0,ROUND(IFTA_Quarterly!$I52*Int_Exchange_2!DF$5/100*DF$3,2),0)</f>
        <v>#VALUE!</v>
      </c>
      <c r="DG35" s="2" t="e">
        <f ca="1">+IF(IFTA_Quarterly!$I52&gt;0,ROUND(IFTA_Quarterly!$I52*Int_Exchange_2!DG$5/100*DG$3,2),0)</f>
        <v>#VALUE!</v>
      </c>
      <c r="DH35" s="2" t="e">
        <f ca="1">+IF(IFTA_Quarterly!$I52&gt;0,ROUND(IFTA_Quarterly!$I52*Int_Exchange_2!DH$5/100*DH$3,2),0)</f>
        <v>#VALUE!</v>
      </c>
      <c r="DI35" s="2" t="e">
        <f ca="1">+IF(IFTA_Quarterly!$I52&gt;0,ROUND(IFTA_Quarterly!$I52*Int_Exchange_2!DI$5/100*DI$3,2),0)</f>
        <v>#VALUE!</v>
      </c>
      <c r="DJ35" s="2" t="e">
        <f ca="1">+IF(IFTA_Quarterly!$I52&gt;0,ROUND(IFTA_Quarterly!$I52*Int_Exchange_2!DJ$5/100*DJ$3,2),0)</f>
        <v>#VALUE!</v>
      </c>
      <c r="DK35" s="2" t="e">
        <f ca="1">+IF(IFTA_Quarterly!$I52&gt;0,ROUND(IFTA_Quarterly!$I52*Int_Exchange_2!DK$5/100*DK$3,2),0)</f>
        <v>#VALUE!</v>
      </c>
      <c r="DL35" s="2" t="e">
        <f ca="1">+IF(IFTA_Quarterly!$I52&gt;0,ROUND(IFTA_Quarterly!$I52*Int_Exchange_2!DL$5/100*DL$3,2),0)</f>
        <v>#VALUE!</v>
      </c>
      <c r="DM35" s="2" t="e">
        <f ca="1">+IF(IFTA_Quarterly!$I52&gt;0,ROUND(IFTA_Quarterly!$I52*Int_Exchange_2!DM$5/100*DM$3,2),0)</f>
        <v>#VALUE!</v>
      </c>
      <c r="DN35" s="2" t="e">
        <f ca="1">+IF(IFTA_Quarterly!$I52&gt;0,ROUND(IFTA_Quarterly!$I52*Int_Exchange_2!DN$5/100*DN$3,2),0)</f>
        <v>#VALUE!</v>
      </c>
      <c r="DO35" s="2" t="e">
        <f ca="1">+IF(IFTA_Quarterly!$I52&gt;0,ROUND(IFTA_Quarterly!$I52*Int_Exchange_2!DO$5/100*DO$3,2),0)</f>
        <v>#VALUE!</v>
      </c>
      <c r="DP35" s="2" t="e">
        <f ca="1">+IF(IFTA_Quarterly!$I52&gt;0,ROUND(IFTA_Quarterly!$I52*Int_Exchange_2!DP$5/100*DP$3,2),0)</f>
        <v>#VALUE!</v>
      </c>
      <c r="DQ35" s="2" t="e">
        <f ca="1">+IF(IFTA_Quarterly!$I52&gt;0,ROUND(IFTA_Quarterly!$I52*Int_Exchange_2!DQ$5/100*DQ$3,2),0)</f>
        <v>#VALUE!</v>
      </c>
      <c r="DR35" s="2" t="e">
        <f ca="1">+IF(IFTA_Quarterly!$I52&gt;0,ROUND(IFTA_Quarterly!$I52*Int_Exchange_2!DR$5/100*DR$3,2),0)</f>
        <v>#VALUE!</v>
      </c>
      <c r="DS35" s="2" t="e">
        <f ca="1">+IF(IFTA_Quarterly!$I52&gt;0,ROUND(IFTA_Quarterly!$I52*Int_Exchange_2!DS$5/100*DS$3,2),0)</f>
        <v>#VALUE!</v>
      </c>
      <c r="DT35" s="2" t="e">
        <f ca="1">+IF(IFTA_Quarterly!$I52&gt;0,ROUND(IFTA_Quarterly!$I52*Int_Exchange_2!DT$5/100*DT$3,2),0)</f>
        <v>#VALUE!</v>
      </c>
      <c r="DU35" s="2" t="e">
        <f ca="1">+IF(IFTA_Quarterly!$I52&gt;0,ROUND(IFTA_Quarterly!$I52*Int_Exchange_2!DU$5/100*DU$3,2),0)</f>
        <v>#VALUE!</v>
      </c>
      <c r="DV35" s="2" t="e">
        <f ca="1">+IF(IFTA_Quarterly!$I52&gt;0,ROUND(IFTA_Quarterly!$I52*Int_Exchange_2!DV$5/100*DV$3,2),0)</f>
        <v>#VALUE!</v>
      </c>
      <c r="DW35" s="2" t="e">
        <f ca="1">+IF(IFTA_Quarterly!$I52&gt;0,ROUND(IFTA_Quarterly!$I52*Int_Exchange_2!DW$5/100*DW$3,2),0)</f>
        <v>#VALUE!</v>
      </c>
      <c r="DX35" s="2" t="e">
        <f ca="1">+IF(IFTA_Quarterly!$I52&gt;0,ROUND(IFTA_Quarterly!$I52*Int_Exchange_2!DX$5/100*DX$3,2),0)</f>
        <v>#VALUE!</v>
      </c>
      <c r="DY35" s="2" t="e">
        <f ca="1">+IF(IFTA_Quarterly!$I52&gt;0,ROUND(IFTA_Quarterly!$I52*Int_Exchange_2!DY$5/100*DY$3,2),0)</f>
        <v>#VALUE!</v>
      </c>
      <c r="DZ35" s="2" t="e">
        <f ca="1">+IF(IFTA_Quarterly!$I52&gt;0,ROUND(IFTA_Quarterly!$I52*Int_Exchange_2!DZ$5/100*DZ$3,2),0)</f>
        <v>#VALUE!</v>
      </c>
      <c r="EA35" s="2" t="e">
        <f ca="1">+IF(IFTA_Quarterly!$I52&gt;0,ROUND(IFTA_Quarterly!$I52*Int_Exchange_2!EA$5/100*EA$3,2),0)</f>
        <v>#VALUE!</v>
      </c>
      <c r="EB35" s="2" t="e">
        <f ca="1">+IF(IFTA_Quarterly!$I52&gt;0,ROUND(IFTA_Quarterly!$I52*Int_Exchange_2!EB$5/100*EB$3,2),0)</f>
        <v>#VALUE!</v>
      </c>
      <c r="EC35" s="2" t="e">
        <f ca="1">+IF(IFTA_Quarterly!$I52&gt;0,ROUND(IFTA_Quarterly!$I52*Int_Exchange_2!EC$5/100*EC$3,2),0)</f>
        <v>#VALUE!</v>
      </c>
      <c r="ED35" s="2" t="e">
        <f ca="1">+IF(IFTA_Quarterly!$I52&gt;0,ROUND(IFTA_Quarterly!$I52*Int_Exchange_2!ED$5/100*ED$3,2),0)</f>
        <v>#VALUE!</v>
      </c>
      <c r="EE35" s="2" t="e">
        <f ca="1">+IF(IFTA_Quarterly!$I52&gt;0,ROUND(IFTA_Quarterly!$I52*Int_Exchange_2!EE$5/100*EE$3,2),0)</f>
        <v>#VALUE!</v>
      </c>
    </row>
    <row r="36" spans="1:135" x14ac:dyDescent="0.25">
      <c r="A36" s="2" t="s">
        <v>46</v>
      </c>
      <c r="B36" s="2" t="str">
        <f t="shared" ca="1" si="97"/>
        <v/>
      </c>
      <c r="C36" s="2" t="e">
        <f ca="1">+IF(IFTA_Quarterly!$I53&gt;0,ROUND(IFTA_Quarterly!$I53*Int_Exchange_2!C$5/100*C$3,2),0)</f>
        <v>#VALUE!</v>
      </c>
      <c r="D36" s="2" t="e">
        <f ca="1">+IF(IFTA_Quarterly!$I53&gt;0,ROUND(IFTA_Quarterly!$I53*Int_Exchange_2!D$5/100*D$3,2),0)</f>
        <v>#VALUE!</v>
      </c>
      <c r="E36" s="2" t="e">
        <f ca="1">+IF(IFTA_Quarterly!$I53&gt;0,ROUND(IFTA_Quarterly!$I53*Int_Exchange_2!E$5/100*E$3,2),0)</f>
        <v>#VALUE!</v>
      </c>
      <c r="F36" s="2" t="e">
        <f ca="1">+IF(IFTA_Quarterly!$I53&gt;0,ROUND(IFTA_Quarterly!$I53*Int_Exchange_2!F$5/100*F$3,2),0)</f>
        <v>#VALUE!</v>
      </c>
      <c r="G36" s="2" t="e">
        <f ca="1">+IF(IFTA_Quarterly!$I53&gt;0,ROUND(IFTA_Quarterly!$I53*Int_Exchange_2!G$5/100*G$3,2),0)</f>
        <v>#VALUE!</v>
      </c>
      <c r="H36" s="2" t="e">
        <f ca="1">+IF(IFTA_Quarterly!$I53&gt;0,ROUND(IFTA_Quarterly!$I53*Int_Exchange_2!H$5/100*H$3,2),0)</f>
        <v>#VALUE!</v>
      </c>
      <c r="I36" s="2" t="e">
        <f ca="1">+IF(IFTA_Quarterly!$I53&gt;0,ROUND(IFTA_Quarterly!$I53*Int_Exchange_2!I$5/100*I$3,2),0)</f>
        <v>#VALUE!</v>
      </c>
      <c r="J36" s="2" t="e">
        <f ca="1">+IF(IFTA_Quarterly!$I53&gt;0,ROUND(IFTA_Quarterly!$I53*Int_Exchange_2!J$5/100*J$3,2),0)</f>
        <v>#VALUE!</v>
      </c>
      <c r="K36" s="2" t="e">
        <f ca="1">+IF(IFTA_Quarterly!$I53&gt;0,ROUND(IFTA_Quarterly!$I53*Int_Exchange_2!K$5/100*K$3,2),0)</f>
        <v>#VALUE!</v>
      </c>
      <c r="L36" s="2" t="e">
        <f ca="1">+IF(IFTA_Quarterly!$I53&gt;0,ROUND(IFTA_Quarterly!$I53*Int_Exchange_2!L$5/100*L$3,2),0)</f>
        <v>#VALUE!</v>
      </c>
      <c r="M36" s="2" t="e">
        <f ca="1">+IF(IFTA_Quarterly!$I53&gt;0,ROUND(IFTA_Quarterly!$I53*Int_Exchange_2!M$5/100*M$3,2),0)</f>
        <v>#VALUE!</v>
      </c>
      <c r="N36" s="2" t="e">
        <f ca="1">+IF(IFTA_Quarterly!$I53&gt;0,ROUND(IFTA_Quarterly!$I53*Int_Exchange_2!N$5/100*N$3,2),0)</f>
        <v>#VALUE!</v>
      </c>
      <c r="O36" s="2" t="e">
        <f ca="1">+IF(IFTA_Quarterly!$I53&gt;0,ROUND(IFTA_Quarterly!$I53*Int_Exchange_2!O$5/100*O$3,2),0)</f>
        <v>#VALUE!</v>
      </c>
      <c r="P36" s="2" t="e">
        <f ca="1">+IF(IFTA_Quarterly!$I53&gt;0,ROUND(IFTA_Quarterly!$I53*Int_Exchange_2!P$5/100*P$3,2),0)</f>
        <v>#VALUE!</v>
      </c>
      <c r="Q36" s="2" t="e">
        <f ca="1">+IF(IFTA_Quarterly!$I53&gt;0,ROUND(IFTA_Quarterly!$I53*Int_Exchange_2!Q$5/100*Q$3,2),0)</f>
        <v>#VALUE!</v>
      </c>
      <c r="R36" s="2" t="e">
        <f ca="1">+IF(IFTA_Quarterly!$I53&gt;0,ROUND(IFTA_Quarterly!$I53*Int_Exchange_2!R$5/100*R$3,2),0)</f>
        <v>#VALUE!</v>
      </c>
      <c r="S36" s="2" t="e">
        <f ca="1">+IF(IFTA_Quarterly!$I53&gt;0,ROUND(IFTA_Quarterly!$I53*Int_Exchange_2!S$5/100*S$3,2),0)</f>
        <v>#VALUE!</v>
      </c>
      <c r="T36" s="2" t="e">
        <f ca="1">+IF(IFTA_Quarterly!$I53&gt;0,ROUND(IFTA_Quarterly!$I53*Int_Exchange_2!T$5/100*T$3,2),0)</f>
        <v>#VALUE!</v>
      </c>
      <c r="U36" s="2" t="e">
        <f ca="1">+IF(IFTA_Quarterly!$I53&gt;0,ROUND(IFTA_Quarterly!$I53*Int_Exchange_2!U$5/100*U$3,2),0)</f>
        <v>#VALUE!</v>
      </c>
      <c r="V36" s="2" t="e">
        <f ca="1">+IF(IFTA_Quarterly!$I53&gt;0,ROUND(IFTA_Quarterly!$I53*Int_Exchange_2!V$5/100*V$3,2),0)</f>
        <v>#VALUE!</v>
      </c>
      <c r="W36" s="2" t="e">
        <f ca="1">+IF(IFTA_Quarterly!$I53&gt;0,ROUND(IFTA_Quarterly!$I53*Int_Exchange_2!W$5/100*W$3,2),0)</f>
        <v>#VALUE!</v>
      </c>
      <c r="X36" s="2" t="e">
        <f ca="1">+IF(IFTA_Quarterly!$I53&gt;0,ROUND(IFTA_Quarterly!$I53*Int_Exchange_2!X$5/100*X$3,2),0)</f>
        <v>#VALUE!</v>
      </c>
      <c r="Y36" s="2" t="e">
        <f ca="1">+IF(IFTA_Quarterly!$I53&gt;0,ROUND(IFTA_Quarterly!$I53*Int_Exchange_2!Y$5/100*Y$3,2),0)</f>
        <v>#VALUE!</v>
      </c>
      <c r="Z36" s="2" t="e">
        <f ca="1">+IF(IFTA_Quarterly!$I53&gt;0,ROUND(IFTA_Quarterly!$I53*Int_Exchange_2!Z$5/100*Z$3,2),0)</f>
        <v>#VALUE!</v>
      </c>
      <c r="AA36" s="2" t="e">
        <f ca="1">+IF(IFTA_Quarterly!$I53&gt;0,ROUND(IFTA_Quarterly!$I53*Int_Exchange_2!AA$5/100*AA$3,2),0)</f>
        <v>#VALUE!</v>
      </c>
      <c r="AB36" s="2" t="e">
        <f ca="1">+IF(IFTA_Quarterly!$I53&gt;0,ROUND(IFTA_Quarterly!$I53*Int_Exchange_2!AB$5/100*AB$3,2),0)</f>
        <v>#VALUE!</v>
      </c>
      <c r="AC36" s="2" t="e">
        <f ca="1">+IF(IFTA_Quarterly!$I53&gt;0,ROUND(IFTA_Quarterly!$I53*Int_Exchange_2!AC$5/100*AC$3,2),0)</f>
        <v>#VALUE!</v>
      </c>
      <c r="AD36" s="2" t="e">
        <f ca="1">+IF(IFTA_Quarterly!$I53&gt;0,ROUND(IFTA_Quarterly!$I53*Int_Exchange_2!AD$5/100*AD$3,2),0)</f>
        <v>#VALUE!</v>
      </c>
      <c r="AE36" s="2" t="e">
        <f ca="1">+IF(IFTA_Quarterly!$I53&gt;0,ROUND(IFTA_Quarterly!$I53*Int_Exchange_2!AE$5/100*AE$3,2),0)</f>
        <v>#VALUE!</v>
      </c>
      <c r="AF36" s="2" t="e">
        <f ca="1">+IF(IFTA_Quarterly!$I53&gt;0,ROUND(IFTA_Quarterly!$I53*Int_Exchange_2!AF$5/100*AF$3,2),0)</f>
        <v>#VALUE!</v>
      </c>
      <c r="AG36" s="2" t="e">
        <f ca="1">+IF(IFTA_Quarterly!$I53&gt;0,ROUND(IFTA_Quarterly!$I53*Int_Exchange_2!AG$5/100*AG$3,2),0)</f>
        <v>#VALUE!</v>
      </c>
      <c r="AH36" s="2" t="e">
        <f ca="1">+IF(IFTA_Quarterly!$I53&gt;0,ROUND(IFTA_Quarterly!$I53*Int_Exchange_2!AH$5/100*AH$3,2),0)</f>
        <v>#VALUE!</v>
      </c>
      <c r="AI36" s="2" t="e">
        <f ca="1">+IF(IFTA_Quarterly!$I53&gt;0,ROUND(IFTA_Quarterly!$I53*Int_Exchange_2!AI$5/100*AI$3,2),0)</f>
        <v>#VALUE!</v>
      </c>
      <c r="AJ36" s="2" t="e">
        <f ca="1">+IF(IFTA_Quarterly!$I53&gt;0,ROUND(IFTA_Quarterly!$I53*Int_Exchange_2!AJ$5/100*AJ$3,2),0)</f>
        <v>#VALUE!</v>
      </c>
      <c r="AK36" s="2" t="e">
        <f ca="1">+IF(IFTA_Quarterly!$I53&gt;0,ROUND(IFTA_Quarterly!$I53*Int_Exchange_2!AK$5/100*AK$3,2),0)</f>
        <v>#VALUE!</v>
      </c>
      <c r="AL36" s="2" t="e">
        <f ca="1">+IF(IFTA_Quarterly!$I53&gt;0,ROUND(IFTA_Quarterly!$I53*Int_Exchange_2!AL$5/100*AL$3,2),0)</f>
        <v>#VALUE!</v>
      </c>
      <c r="AM36" s="2" t="e">
        <f ca="1">+IF(IFTA_Quarterly!$I53&gt;0,ROUND(IFTA_Quarterly!$I53*Int_Exchange_2!AM$5/100*AM$3,2),0)</f>
        <v>#VALUE!</v>
      </c>
      <c r="AN36" s="2" t="e">
        <f ca="1">+IF(IFTA_Quarterly!$I53&gt;0,ROUND(IFTA_Quarterly!$I53*Int_Exchange_2!AN$5/100*AN$3,2),0)</f>
        <v>#VALUE!</v>
      </c>
      <c r="AO36" s="2" t="e">
        <f ca="1">+IF(IFTA_Quarterly!$I53&gt;0,ROUND(IFTA_Quarterly!$I53*Int_Exchange_2!AO$5/100*AO$3,2),0)</f>
        <v>#VALUE!</v>
      </c>
      <c r="AP36" s="2" t="e">
        <f ca="1">+IF(IFTA_Quarterly!$I53&gt;0,ROUND(IFTA_Quarterly!$I53*Int_Exchange_2!AP$5/100*AP$3,2),0)</f>
        <v>#VALUE!</v>
      </c>
      <c r="AQ36" s="2" t="e">
        <f ca="1">+IF(IFTA_Quarterly!$I53&gt;0,ROUND(IFTA_Quarterly!$I53*Int_Exchange_2!AQ$5/100*AQ$3,2),0)</f>
        <v>#VALUE!</v>
      </c>
      <c r="AR36" s="2" t="e">
        <f ca="1">+IF(IFTA_Quarterly!$I53&gt;0,ROUND(IFTA_Quarterly!$I53*Int_Exchange_2!AR$5/100*AR$3,2),0)</f>
        <v>#VALUE!</v>
      </c>
      <c r="AS36" s="2" t="e">
        <f ca="1">+IF(IFTA_Quarterly!$I53&gt;0,ROUND(IFTA_Quarterly!$I53*Int_Exchange_2!AS$5/100*AS$3,2),0)</f>
        <v>#VALUE!</v>
      </c>
      <c r="AT36" s="2" t="e">
        <f ca="1">+IF(IFTA_Quarterly!$I53&gt;0,ROUND(IFTA_Quarterly!$I53*Int_Exchange_2!AT$5/100*AT$3,2),0)</f>
        <v>#VALUE!</v>
      </c>
      <c r="AU36" s="2" t="e">
        <f ca="1">+IF(IFTA_Quarterly!$I53&gt;0,ROUND(IFTA_Quarterly!$I53*Int_Exchange_2!AU$5/100*AU$3,2),0)</f>
        <v>#VALUE!</v>
      </c>
      <c r="AV36" s="2" t="e">
        <f ca="1">+IF(IFTA_Quarterly!$I53&gt;0,ROUND(IFTA_Quarterly!$I53*Int_Exchange_2!AV$5/100*AV$3,2),0)</f>
        <v>#VALUE!</v>
      </c>
      <c r="AW36" s="2" t="e">
        <f ca="1">+IF(IFTA_Quarterly!$I53&gt;0,ROUND(IFTA_Quarterly!$I53*Int_Exchange_2!AW$5/100*AW$3,2),0)</f>
        <v>#VALUE!</v>
      </c>
      <c r="AX36" s="2" t="e">
        <f ca="1">+IF(IFTA_Quarterly!$I53&gt;0,ROUND(IFTA_Quarterly!$I53*Int_Exchange_2!AX$5/100*AX$3,2),0)</f>
        <v>#VALUE!</v>
      </c>
      <c r="AY36" s="2" t="e">
        <f ca="1">+IF(IFTA_Quarterly!$I53&gt;0,ROUND(IFTA_Quarterly!$I53*Int_Exchange_2!AY$5/100*AY$3,2),0)</f>
        <v>#VALUE!</v>
      </c>
      <c r="AZ36" s="2" t="e">
        <f ca="1">+IF(IFTA_Quarterly!$I53&gt;0,ROUND(IFTA_Quarterly!$I53*Int_Exchange_2!AZ$5/100*AZ$3,2),0)</f>
        <v>#VALUE!</v>
      </c>
      <c r="BA36" s="2" t="e">
        <f ca="1">+IF(IFTA_Quarterly!$I53&gt;0,ROUND(IFTA_Quarterly!$I53*Int_Exchange_2!BA$5/100*BA$3,2),0)</f>
        <v>#VALUE!</v>
      </c>
      <c r="BB36" s="2" t="e">
        <f ca="1">+IF(IFTA_Quarterly!$I53&gt;0,ROUND(IFTA_Quarterly!$I53*Int_Exchange_2!BB$5/100*BB$3,2),0)</f>
        <v>#VALUE!</v>
      </c>
      <c r="BC36" s="2" t="e">
        <f ca="1">+IF(IFTA_Quarterly!$I53&gt;0,ROUND(IFTA_Quarterly!$I53*Int_Exchange_2!BC$5/100*BC$3,2),0)</f>
        <v>#VALUE!</v>
      </c>
      <c r="BD36" s="2" t="e">
        <f ca="1">+IF(IFTA_Quarterly!$I53&gt;0,ROUND(IFTA_Quarterly!$I53*Int_Exchange_2!BD$5/100*BD$3,2),0)</f>
        <v>#VALUE!</v>
      </c>
      <c r="BE36" s="2" t="e">
        <f ca="1">+IF(IFTA_Quarterly!$I53&gt;0,ROUND(IFTA_Quarterly!$I53*Int_Exchange_2!BE$5/100*BE$3,2),0)</f>
        <v>#VALUE!</v>
      </c>
      <c r="BF36" s="2" t="e">
        <f ca="1">+IF(IFTA_Quarterly!$I53&gt;0,ROUND(IFTA_Quarterly!$I53*Int_Exchange_2!BF$5/100*BF$3,2),0)</f>
        <v>#VALUE!</v>
      </c>
      <c r="BG36" s="2" t="e">
        <f ca="1">+IF(IFTA_Quarterly!$I53&gt;0,ROUND(IFTA_Quarterly!$I53*Int_Exchange_2!BG$5/100*BG$3,2),0)</f>
        <v>#VALUE!</v>
      </c>
      <c r="BH36" s="2" t="e">
        <f ca="1">+IF(IFTA_Quarterly!$I53&gt;0,ROUND(IFTA_Quarterly!$I53*Int_Exchange_2!BH$5/100*BH$3,2),0)</f>
        <v>#VALUE!</v>
      </c>
      <c r="BI36" s="2" t="e">
        <f ca="1">+IF(IFTA_Quarterly!$I53&gt;0,ROUND(IFTA_Quarterly!$I53*Int_Exchange_2!BI$5/100*BI$3,2),0)</f>
        <v>#VALUE!</v>
      </c>
      <c r="BJ36" s="2" t="e">
        <f ca="1">+IF(IFTA_Quarterly!$I53&gt;0,ROUND(IFTA_Quarterly!$I53*Int_Exchange_2!BJ$5/100*BJ$3,2),0)</f>
        <v>#VALUE!</v>
      </c>
      <c r="BK36" s="2" t="e">
        <f ca="1">+IF(IFTA_Quarterly!$I53&gt;0,ROUND(IFTA_Quarterly!$I53*Int_Exchange_2!BK$5/100*BK$3,2),0)</f>
        <v>#VALUE!</v>
      </c>
      <c r="BL36" s="2" t="e">
        <f ca="1">+IF(IFTA_Quarterly!$I53&gt;0,ROUND(IFTA_Quarterly!$I53*Int_Exchange_2!BL$5/100*BL$3,2),0)</f>
        <v>#VALUE!</v>
      </c>
      <c r="BM36" s="2" t="e">
        <f ca="1">+IF(IFTA_Quarterly!$I53&gt;0,ROUND(IFTA_Quarterly!$I53*Int_Exchange_2!BM$5/100*BM$3,2),0)</f>
        <v>#VALUE!</v>
      </c>
      <c r="BN36" s="2" t="e">
        <f ca="1">+IF(IFTA_Quarterly!$I53&gt;0,ROUND(IFTA_Quarterly!$I53*Int_Exchange_2!BN$5/100*BN$3,2),0)</f>
        <v>#VALUE!</v>
      </c>
      <c r="BO36" s="2" t="e">
        <f ca="1">+IF(IFTA_Quarterly!$I53&gt;0,ROUND(IFTA_Quarterly!$I53*Int_Exchange_2!BO$5/100*BO$3,2),0)</f>
        <v>#VALUE!</v>
      </c>
      <c r="BP36" s="2" t="e">
        <f ca="1">+IF(IFTA_Quarterly!$I53&gt;0,ROUND(IFTA_Quarterly!$I53*Int_Exchange_2!BP$5/100*BP$3,2),0)</f>
        <v>#VALUE!</v>
      </c>
      <c r="BQ36" s="2" t="e">
        <f ca="1">+IF(IFTA_Quarterly!$I53&gt;0,ROUND(IFTA_Quarterly!$I53*Int_Exchange_2!BQ$5/100*BQ$3,2),0)</f>
        <v>#VALUE!</v>
      </c>
      <c r="BR36" s="2" t="e">
        <f ca="1">+IF(IFTA_Quarterly!$I53&gt;0,ROUND(IFTA_Quarterly!$I53*Int_Exchange_2!BR$5/100*BR$3,2),0)</f>
        <v>#VALUE!</v>
      </c>
      <c r="BS36" s="2" t="e">
        <f ca="1">+IF(IFTA_Quarterly!$I53&gt;0,ROUND(IFTA_Quarterly!$I53*Int_Exchange_2!BS$5/100*BS$3,2),0)</f>
        <v>#VALUE!</v>
      </c>
      <c r="BT36" s="2" t="e">
        <f ca="1">+IF(IFTA_Quarterly!$I53&gt;0,ROUND(IFTA_Quarterly!$I53*Int_Exchange_2!BT$5/100*BT$3,2),0)</f>
        <v>#VALUE!</v>
      </c>
      <c r="BU36" s="2" t="e">
        <f ca="1">+IF(IFTA_Quarterly!$I53&gt;0,ROUND(IFTA_Quarterly!$I53*Int_Exchange_2!BU$5/100*BU$3,2),0)</f>
        <v>#VALUE!</v>
      </c>
      <c r="BV36" s="2" t="e">
        <f ca="1">+IF(IFTA_Quarterly!$I53&gt;0,ROUND(IFTA_Quarterly!$I53*Int_Exchange_2!BV$5/100*BV$3,2),0)</f>
        <v>#VALUE!</v>
      </c>
      <c r="BW36" s="2" t="e">
        <f ca="1">+IF(IFTA_Quarterly!$I53&gt;0,ROUND(IFTA_Quarterly!$I53*Int_Exchange_2!BW$5/100*BW$3,2),0)</f>
        <v>#VALUE!</v>
      </c>
      <c r="BX36" s="2" t="e">
        <f ca="1">+IF(IFTA_Quarterly!$I53&gt;0,ROUND(IFTA_Quarterly!$I53*Int_Exchange_2!BX$5/100*BX$3,2),0)</f>
        <v>#VALUE!</v>
      </c>
      <c r="BY36" s="2" t="e">
        <f ca="1">+IF(IFTA_Quarterly!$I53&gt;0,ROUND(IFTA_Quarterly!$I53*Int_Exchange_2!BY$5/100*BY$3,2),0)</f>
        <v>#VALUE!</v>
      </c>
      <c r="BZ36" s="2" t="e">
        <f ca="1">+IF(IFTA_Quarterly!$I53&gt;0,ROUND(IFTA_Quarterly!$I53*Int_Exchange_2!BZ$5/100*BZ$3,2),0)</f>
        <v>#VALUE!</v>
      </c>
      <c r="CA36" s="2" t="e">
        <f ca="1">+IF(IFTA_Quarterly!$I53&gt;0,ROUND(IFTA_Quarterly!$I53*Int_Exchange_2!CA$5/100*CA$3,2),0)</f>
        <v>#VALUE!</v>
      </c>
      <c r="CB36" s="2" t="e">
        <f ca="1">+IF(IFTA_Quarterly!$I53&gt;0,ROUND(IFTA_Quarterly!$I53*Int_Exchange_2!CB$5/100*CB$3,2),0)</f>
        <v>#VALUE!</v>
      </c>
      <c r="CC36" s="2" t="e">
        <f ca="1">+IF(IFTA_Quarterly!$I53&gt;0,ROUND(IFTA_Quarterly!$I53*Int_Exchange_2!CC$5/100*CC$3,2),0)</f>
        <v>#VALUE!</v>
      </c>
      <c r="CD36" s="2" t="e">
        <f ca="1">+IF(IFTA_Quarterly!$I53&gt;0,ROUND(IFTA_Quarterly!$I53*Int_Exchange_2!CD$5/100*CD$3,2),0)</f>
        <v>#VALUE!</v>
      </c>
      <c r="CE36" s="2" t="e">
        <f ca="1">+IF(IFTA_Quarterly!$I53&gt;0,ROUND(IFTA_Quarterly!$I53*Int_Exchange_2!CE$5/100*CE$3,2),0)</f>
        <v>#VALUE!</v>
      </c>
      <c r="CF36" s="2" t="e">
        <f ca="1">+IF(IFTA_Quarterly!$I53&gt;0,ROUND(IFTA_Quarterly!$I53*Int_Exchange_2!CF$5/100*CF$3,2),0)</f>
        <v>#VALUE!</v>
      </c>
      <c r="CG36" s="2" t="e">
        <f ca="1">+IF(IFTA_Quarterly!$I53&gt;0,ROUND(IFTA_Quarterly!$I53*Int_Exchange_2!CG$5/100*CG$3,2),0)</f>
        <v>#VALUE!</v>
      </c>
      <c r="CH36" s="2" t="e">
        <f ca="1">+IF(IFTA_Quarterly!$I53&gt;0,ROUND(IFTA_Quarterly!$I53*Int_Exchange_2!CH$5/100*CH$3,2),0)</f>
        <v>#VALUE!</v>
      </c>
      <c r="CI36" s="2" t="e">
        <f ca="1">+IF(IFTA_Quarterly!$I53&gt;0,ROUND(IFTA_Quarterly!$I53*Int_Exchange_2!CI$5/100*CI$3,2),0)</f>
        <v>#VALUE!</v>
      </c>
      <c r="CJ36" s="2" t="e">
        <f ca="1">+IF(IFTA_Quarterly!$I53&gt;0,ROUND(IFTA_Quarterly!$I53*Int_Exchange_2!CJ$5/100*CJ$3,2),0)</f>
        <v>#VALUE!</v>
      </c>
      <c r="CK36" s="2" t="e">
        <f ca="1">+IF(IFTA_Quarterly!$I53&gt;0,ROUND(IFTA_Quarterly!$I53*Int_Exchange_2!CK$5/100*CK$3,2),0)</f>
        <v>#VALUE!</v>
      </c>
      <c r="CL36" s="2" t="e">
        <f ca="1">+IF(IFTA_Quarterly!$I53&gt;0,ROUND(IFTA_Quarterly!$I53*Int_Exchange_2!CL$5/100*CL$3,2),0)</f>
        <v>#VALUE!</v>
      </c>
      <c r="CM36" s="2" t="e">
        <f ca="1">+IF(IFTA_Quarterly!$I53&gt;0,ROUND(IFTA_Quarterly!$I53*Int_Exchange_2!CM$5/100*CM$3,2),0)</f>
        <v>#VALUE!</v>
      </c>
      <c r="CN36" s="2" t="e">
        <f ca="1">+IF(IFTA_Quarterly!$I53&gt;0,ROUND(IFTA_Quarterly!$I53*Int_Exchange_2!CN$5/100*CN$3,2),0)</f>
        <v>#VALUE!</v>
      </c>
      <c r="CO36" s="2" t="e">
        <f ca="1">+IF(IFTA_Quarterly!$I53&gt;0,ROUND(IFTA_Quarterly!$I53*Int_Exchange_2!CO$5/100*CO$3,2),0)</f>
        <v>#VALUE!</v>
      </c>
      <c r="CP36" s="2" t="e">
        <f ca="1">+IF(IFTA_Quarterly!$I53&gt;0,ROUND(IFTA_Quarterly!$I53*Int_Exchange_2!CP$5/100*CP$3,2),0)</f>
        <v>#VALUE!</v>
      </c>
      <c r="CQ36" s="2" t="e">
        <f ca="1">+IF(IFTA_Quarterly!$I53&gt;0,ROUND(IFTA_Quarterly!$I53*Int_Exchange_2!CQ$5/100*CQ$3,2),0)</f>
        <v>#VALUE!</v>
      </c>
      <c r="CR36" s="2" t="e">
        <f ca="1">+IF(IFTA_Quarterly!$I53&gt;0,ROUND(IFTA_Quarterly!$I53*Int_Exchange_2!CR$5/100*CR$3,2),0)</f>
        <v>#VALUE!</v>
      </c>
      <c r="CS36" s="2" t="e">
        <f ca="1">+IF(IFTA_Quarterly!$I53&gt;0,ROUND(IFTA_Quarterly!$I53*Int_Exchange_2!CS$5/100*CS$3,2),0)</f>
        <v>#VALUE!</v>
      </c>
      <c r="CT36" s="2" t="e">
        <f ca="1">+IF(IFTA_Quarterly!$I53&gt;0,ROUND(IFTA_Quarterly!$I53*Int_Exchange_2!CT$5/100*CT$3,2),0)</f>
        <v>#VALUE!</v>
      </c>
      <c r="CU36" s="2" t="e">
        <f ca="1">+IF(IFTA_Quarterly!$I53&gt;0,ROUND(IFTA_Quarterly!$I53*Int_Exchange_2!CU$5/100*CU$3,2),0)</f>
        <v>#VALUE!</v>
      </c>
      <c r="CV36" s="2" t="e">
        <f ca="1">+IF(IFTA_Quarterly!$I53&gt;0,ROUND(IFTA_Quarterly!$I53*Int_Exchange_2!CV$5/100*CV$3,2),0)</f>
        <v>#VALUE!</v>
      </c>
      <c r="CW36" s="2" t="e">
        <f ca="1">+IF(IFTA_Quarterly!$I53&gt;0,ROUND(IFTA_Quarterly!$I53*Int_Exchange_2!CW$5/100*CW$3,2),0)</f>
        <v>#VALUE!</v>
      </c>
      <c r="CX36" s="2" t="e">
        <f ca="1">+IF(IFTA_Quarterly!$I53&gt;0,ROUND(IFTA_Quarterly!$I53*Int_Exchange_2!CX$5/100*CX$3,2),0)</f>
        <v>#VALUE!</v>
      </c>
      <c r="CY36" s="2" t="e">
        <f ca="1">+IF(IFTA_Quarterly!$I53&gt;0,ROUND(IFTA_Quarterly!$I53*Int_Exchange_2!CY$5/100*CY$3,2),0)</f>
        <v>#VALUE!</v>
      </c>
      <c r="CZ36" s="2" t="e">
        <f ca="1">+IF(IFTA_Quarterly!$I53&gt;0,ROUND(IFTA_Quarterly!$I53*Int_Exchange_2!CZ$5/100*CZ$3,2),0)</f>
        <v>#VALUE!</v>
      </c>
      <c r="DA36" s="2" t="e">
        <f ca="1">+IF(IFTA_Quarterly!$I53&gt;0,ROUND(IFTA_Quarterly!$I53*Int_Exchange_2!DA$5/100*DA$3,2),0)</f>
        <v>#VALUE!</v>
      </c>
      <c r="DB36" s="2" t="e">
        <f ca="1">+IF(IFTA_Quarterly!$I53&gt;0,ROUND(IFTA_Quarterly!$I53*Int_Exchange_2!DB$5/100*DB$3,2),0)</f>
        <v>#VALUE!</v>
      </c>
      <c r="DC36" s="2" t="e">
        <f ca="1">+IF(IFTA_Quarterly!$I53&gt;0,ROUND(IFTA_Quarterly!$I53*Int_Exchange_2!DC$5/100*DC$3,2),0)</f>
        <v>#VALUE!</v>
      </c>
      <c r="DD36" s="2" t="e">
        <f ca="1">+IF(IFTA_Quarterly!$I53&gt;0,ROUND(IFTA_Quarterly!$I53*Int_Exchange_2!DD$5/100*DD$3,2),0)</f>
        <v>#VALUE!</v>
      </c>
      <c r="DE36" s="2" t="e">
        <f ca="1">+IF(IFTA_Quarterly!$I53&gt;0,ROUND(IFTA_Quarterly!$I53*Int_Exchange_2!DE$5/100*DE$3,2),0)</f>
        <v>#VALUE!</v>
      </c>
      <c r="DF36" s="2" t="e">
        <f ca="1">+IF(IFTA_Quarterly!$I53&gt;0,ROUND(IFTA_Quarterly!$I53*Int_Exchange_2!DF$5/100*DF$3,2),0)</f>
        <v>#VALUE!</v>
      </c>
      <c r="DG36" s="2" t="e">
        <f ca="1">+IF(IFTA_Quarterly!$I53&gt;0,ROUND(IFTA_Quarterly!$I53*Int_Exchange_2!DG$5/100*DG$3,2),0)</f>
        <v>#VALUE!</v>
      </c>
      <c r="DH36" s="2" t="e">
        <f ca="1">+IF(IFTA_Quarterly!$I53&gt;0,ROUND(IFTA_Quarterly!$I53*Int_Exchange_2!DH$5/100*DH$3,2),0)</f>
        <v>#VALUE!</v>
      </c>
      <c r="DI36" s="2" t="e">
        <f ca="1">+IF(IFTA_Quarterly!$I53&gt;0,ROUND(IFTA_Quarterly!$I53*Int_Exchange_2!DI$5/100*DI$3,2),0)</f>
        <v>#VALUE!</v>
      </c>
      <c r="DJ36" s="2" t="e">
        <f ca="1">+IF(IFTA_Quarterly!$I53&gt;0,ROUND(IFTA_Quarterly!$I53*Int_Exchange_2!DJ$5/100*DJ$3,2),0)</f>
        <v>#VALUE!</v>
      </c>
      <c r="DK36" s="2" t="e">
        <f ca="1">+IF(IFTA_Quarterly!$I53&gt;0,ROUND(IFTA_Quarterly!$I53*Int_Exchange_2!DK$5/100*DK$3,2),0)</f>
        <v>#VALUE!</v>
      </c>
      <c r="DL36" s="2" t="e">
        <f ca="1">+IF(IFTA_Quarterly!$I53&gt;0,ROUND(IFTA_Quarterly!$I53*Int_Exchange_2!DL$5/100*DL$3,2),0)</f>
        <v>#VALUE!</v>
      </c>
      <c r="DM36" s="2" t="e">
        <f ca="1">+IF(IFTA_Quarterly!$I53&gt;0,ROUND(IFTA_Quarterly!$I53*Int_Exchange_2!DM$5/100*DM$3,2),0)</f>
        <v>#VALUE!</v>
      </c>
      <c r="DN36" s="2" t="e">
        <f ca="1">+IF(IFTA_Quarterly!$I53&gt;0,ROUND(IFTA_Quarterly!$I53*Int_Exchange_2!DN$5/100*DN$3,2),0)</f>
        <v>#VALUE!</v>
      </c>
      <c r="DO36" s="2" t="e">
        <f ca="1">+IF(IFTA_Quarterly!$I53&gt;0,ROUND(IFTA_Quarterly!$I53*Int_Exchange_2!DO$5/100*DO$3,2),0)</f>
        <v>#VALUE!</v>
      </c>
      <c r="DP36" s="2" t="e">
        <f ca="1">+IF(IFTA_Quarterly!$I53&gt;0,ROUND(IFTA_Quarterly!$I53*Int_Exchange_2!DP$5/100*DP$3,2),0)</f>
        <v>#VALUE!</v>
      </c>
      <c r="DQ36" s="2" t="e">
        <f ca="1">+IF(IFTA_Quarterly!$I53&gt;0,ROUND(IFTA_Quarterly!$I53*Int_Exchange_2!DQ$5/100*DQ$3,2),0)</f>
        <v>#VALUE!</v>
      </c>
      <c r="DR36" s="2" t="e">
        <f ca="1">+IF(IFTA_Quarterly!$I53&gt;0,ROUND(IFTA_Quarterly!$I53*Int_Exchange_2!DR$5/100*DR$3,2),0)</f>
        <v>#VALUE!</v>
      </c>
      <c r="DS36" s="2" t="e">
        <f ca="1">+IF(IFTA_Quarterly!$I53&gt;0,ROUND(IFTA_Quarterly!$I53*Int_Exchange_2!DS$5/100*DS$3,2),0)</f>
        <v>#VALUE!</v>
      </c>
      <c r="DT36" s="2" t="e">
        <f ca="1">+IF(IFTA_Quarterly!$I53&gt;0,ROUND(IFTA_Quarterly!$I53*Int_Exchange_2!DT$5/100*DT$3,2),0)</f>
        <v>#VALUE!</v>
      </c>
      <c r="DU36" s="2" t="e">
        <f ca="1">+IF(IFTA_Quarterly!$I53&gt;0,ROUND(IFTA_Quarterly!$I53*Int_Exchange_2!DU$5/100*DU$3,2),0)</f>
        <v>#VALUE!</v>
      </c>
      <c r="DV36" s="2" t="e">
        <f ca="1">+IF(IFTA_Quarterly!$I53&gt;0,ROUND(IFTA_Quarterly!$I53*Int_Exchange_2!DV$5/100*DV$3,2),0)</f>
        <v>#VALUE!</v>
      </c>
      <c r="DW36" s="2" t="e">
        <f ca="1">+IF(IFTA_Quarterly!$I53&gt;0,ROUND(IFTA_Quarterly!$I53*Int_Exchange_2!DW$5/100*DW$3,2),0)</f>
        <v>#VALUE!</v>
      </c>
      <c r="DX36" s="2" t="e">
        <f ca="1">+IF(IFTA_Quarterly!$I53&gt;0,ROUND(IFTA_Quarterly!$I53*Int_Exchange_2!DX$5/100*DX$3,2),0)</f>
        <v>#VALUE!</v>
      </c>
      <c r="DY36" s="2" t="e">
        <f ca="1">+IF(IFTA_Quarterly!$I53&gt;0,ROUND(IFTA_Quarterly!$I53*Int_Exchange_2!DY$5/100*DY$3,2),0)</f>
        <v>#VALUE!</v>
      </c>
      <c r="DZ36" s="2" t="e">
        <f ca="1">+IF(IFTA_Quarterly!$I53&gt;0,ROUND(IFTA_Quarterly!$I53*Int_Exchange_2!DZ$5/100*DZ$3,2),0)</f>
        <v>#VALUE!</v>
      </c>
      <c r="EA36" s="2" t="e">
        <f ca="1">+IF(IFTA_Quarterly!$I53&gt;0,ROUND(IFTA_Quarterly!$I53*Int_Exchange_2!EA$5/100*EA$3,2),0)</f>
        <v>#VALUE!</v>
      </c>
      <c r="EB36" s="2" t="e">
        <f ca="1">+IF(IFTA_Quarterly!$I53&gt;0,ROUND(IFTA_Quarterly!$I53*Int_Exchange_2!EB$5/100*EB$3,2),0)</f>
        <v>#VALUE!</v>
      </c>
      <c r="EC36" s="2" t="e">
        <f ca="1">+IF(IFTA_Quarterly!$I53&gt;0,ROUND(IFTA_Quarterly!$I53*Int_Exchange_2!EC$5/100*EC$3,2),0)</f>
        <v>#VALUE!</v>
      </c>
      <c r="ED36" s="2" t="e">
        <f ca="1">+IF(IFTA_Quarterly!$I53&gt;0,ROUND(IFTA_Quarterly!$I53*Int_Exchange_2!ED$5/100*ED$3,2),0)</f>
        <v>#VALUE!</v>
      </c>
      <c r="EE36" s="2" t="e">
        <f ca="1">+IF(IFTA_Quarterly!$I53&gt;0,ROUND(IFTA_Quarterly!$I53*Int_Exchange_2!EE$5/100*EE$3,2),0)</f>
        <v>#VALUE!</v>
      </c>
    </row>
    <row r="37" spans="1:135" x14ac:dyDescent="0.25">
      <c r="A37" s="2" t="s">
        <v>47</v>
      </c>
      <c r="B37" s="2" t="str">
        <f t="shared" ca="1" si="97"/>
        <v/>
      </c>
      <c r="C37" s="2" t="e">
        <f ca="1">+IF(IFTA_Quarterly!$I54&gt;0,ROUND(IFTA_Quarterly!$I54*Int_Exchange_2!C$5/100*C$3,2),0)</f>
        <v>#VALUE!</v>
      </c>
      <c r="D37" s="2" t="e">
        <f ca="1">+IF(IFTA_Quarterly!$I54&gt;0,ROUND(IFTA_Quarterly!$I54*Int_Exchange_2!D$5/100*D$3,2),0)</f>
        <v>#VALUE!</v>
      </c>
      <c r="E37" s="2" t="e">
        <f ca="1">+IF(IFTA_Quarterly!$I54&gt;0,ROUND(IFTA_Quarterly!$I54*Int_Exchange_2!E$5/100*E$3,2),0)</f>
        <v>#VALUE!</v>
      </c>
      <c r="F37" s="2" t="e">
        <f ca="1">+IF(IFTA_Quarterly!$I54&gt;0,ROUND(IFTA_Quarterly!$I54*Int_Exchange_2!F$5/100*F$3,2),0)</f>
        <v>#VALUE!</v>
      </c>
      <c r="G37" s="2" t="e">
        <f ca="1">+IF(IFTA_Quarterly!$I54&gt;0,ROUND(IFTA_Quarterly!$I54*Int_Exchange_2!G$5/100*G$3,2),0)</f>
        <v>#VALUE!</v>
      </c>
      <c r="H37" s="2" t="e">
        <f ca="1">+IF(IFTA_Quarterly!$I54&gt;0,ROUND(IFTA_Quarterly!$I54*Int_Exchange_2!H$5/100*H$3,2),0)</f>
        <v>#VALUE!</v>
      </c>
      <c r="I37" s="2" t="e">
        <f ca="1">+IF(IFTA_Quarterly!$I54&gt;0,ROUND(IFTA_Quarterly!$I54*Int_Exchange_2!I$5/100*I$3,2),0)</f>
        <v>#VALUE!</v>
      </c>
      <c r="J37" s="2" t="e">
        <f ca="1">+IF(IFTA_Quarterly!$I54&gt;0,ROUND(IFTA_Quarterly!$I54*Int_Exchange_2!J$5/100*J$3,2),0)</f>
        <v>#VALUE!</v>
      </c>
      <c r="K37" s="2" t="e">
        <f ca="1">+IF(IFTA_Quarterly!$I54&gt;0,ROUND(IFTA_Quarterly!$I54*Int_Exchange_2!K$5/100*K$3,2),0)</f>
        <v>#VALUE!</v>
      </c>
      <c r="L37" s="2" t="e">
        <f ca="1">+IF(IFTA_Quarterly!$I54&gt;0,ROUND(IFTA_Quarterly!$I54*Int_Exchange_2!L$5/100*L$3,2),0)</f>
        <v>#VALUE!</v>
      </c>
      <c r="M37" s="2" t="e">
        <f ca="1">+IF(IFTA_Quarterly!$I54&gt;0,ROUND(IFTA_Quarterly!$I54*Int_Exchange_2!M$5/100*M$3,2),0)</f>
        <v>#VALUE!</v>
      </c>
      <c r="N37" s="2" t="e">
        <f ca="1">+IF(IFTA_Quarterly!$I54&gt;0,ROUND(IFTA_Quarterly!$I54*Int_Exchange_2!N$5/100*N$3,2),0)</f>
        <v>#VALUE!</v>
      </c>
      <c r="O37" s="2" t="e">
        <f ca="1">+IF(IFTA_Quarterly!$I54&gt;0,ROUND(IFTA_Quarterly!$I54*Int_Exchange_2!O$5/100*O$3,2),0)</f>
        <v>#VALUE!</v>
      </c>
      <c r="P37" s="2" t="e">
        <f ca="1">+IF(IFTA_Quarterly!$I54&gt;0,ROUND(IFTA_Quarterly!$I54*Int_Exchange_2!P$5/100*P$3,2),0)</f>
        <v>#VALUE!</v>
      </c>
      <c r="Q37" s="2" t="e">
        <f ca="1">+IF(IFTA_Quarterly!$I54&gt;0,ROUND(IFTA_Quarterly!$I54*Int_Exchange_2!Q$5/100*Q$3,2),0)</f>
        <v>#VALUE!</v>
      </c>
      <c r="R37" s="2" t="e">
        <f ca="1">+IF(IFTA_Quarterly!$I54&gt;0,ROUND(IFTA_Quarterly!$I54*Int_Exchange_2!R$5/100*R$3,2),0)</f>
        <v>#VALUE!</v>
      </c>
      <c r="S37" s="2" t="e">
        <f ca="1">+IF(IFTA_Quarterly!$I54&gt;0,ROUND(IFTA_Quarterly!$I54*Int_Exchange_2!S$5/100*S$3,2),0)</f>
        <v>#VALUE!</v>
      </c>
      <c r="T37" s="2" t="e">
        <f ca="1">+IF(IFTA_Quarterly!$I54&gt;0,ROUND(IFTA_Quarterly!$I54*Int_Exchange_2!T$5/100*T$3,2),0)</f>
        <v>#VALUE!</v>
      </c>
      <c r="U37" s="2" t="e">
        <f ca="1">+IF(IFTA_Quarterly!$I54&gt;0,ROUND(IFTA_Quarterly!$I54*Int_Exchange_2!U$5/100*U$3,2),0)</f>
        <v>#VALUE!</v>
      </c>
      <c r="V37" s="2" t="e">
        <f ca="1">+IF(IFTA_Quarterly!$I54&gt;0,ROUND(IFTA_Quarterly!$I54*Int_Exchange_2!V$5/100*V$3,2),0)</f>
        <v>#VALUE!</v>
      </c>
      <c r="W37" s="2" t="e">
        <f ca="1">+IF(IFTA_Quarterly!$I54&gt;0,ROUND(IFTA_Quarterly!$I54*Int_Exchange_2!W$5/100*W$3,2),0)</f>
        <v>#VALUE!</v>
      </c>
      <c r="X37" s="2" t="e">
        <f ca="1">+IF(IFTA_Quarterly!$I54&gt;0,ROUND(IFTA_Quarterly!$I54*Int_Exchange_2!X$5/100*X$3,2),0)</f>
        <v>#VALUE!</v>
      </c>
      <c r="Y37" s="2" t="e">
        <f ca="1">+IF(IFTA_Quarterly!$I54&gt;0,ROUND(IFTA_Quarterly!$I54*Int_Exchange_2!Y$5/100*Y$3,2),0)</f>
        <v>#VALUE!</v>
      </c>
      <c r="Z37" s="2" t="e">
        <f ca="1">+IF(IFTA_Quarterly!$I54&gt;0,ROUND(IFTA_Quarterly!$I54*Int_Exchange_2!Z$5/100*Z$3,2),0)</f>
        <v>#VALUE!</v>
      </c>
      <c r="AA37" s="2" t="e">
        <f ca="1">+IF(IFTA_Quarterly!$I54&gt;0,ROUND(IFTA_Quarterly!$I54*Int_Exchange_2!AA$5/100*AA$3,2),0)</f>
        <v>#VALUE!</v>
      </c>
      <c r="AB37" s="2" t="e">
        <f ca="1">+IF(IFTA_Quarterly!$I54&gt;0,ROUND(IFTA_Quarterly!$I54*Int_Exchange_2!AB$5/100*AB$3,2),0)</f>
        <v>#VALUE!</v>
      </c>
      <c r="AC37" s="2" t="e">
        <f ca="1">+IF(IFTA_Quarterly!$I54&gt;0,ROUND(IFTA_Quarterly!$I54*Int_Exchange_2!AC$5/100*AC$3,2),0)</f>
        <v>#VALUE!</v>
      </c>
      <c r="AD37" s="2" t="e">
        <f ca="1">+IF(IFTA_Quarterly!$I54&gt;0,ROUND(IFTA_Quarterly!$I54*Int_Exchange_2!AD$5/100*AD$3,2),0)</f>
        <v>#VALUE!</v>
      </c>
      <c r="AE37" s="2" t="e">
        <f ca="1">+IF(IFTA_Quarterly!$I54&gt;0,ROUND(IFTA_Quarterly!$I54*Int_Exchange_2!AE$5/100*AE$3,2),0)</f>
        <v>#VALUE!</v>
      </c>
      <c r="AF37" s="2" t="e">
        <f ca="1">+IF(IFTA_Quarterly!$I54&gt;0,ROUND(IFTA_Quarterly!$I54*Int_Exchange_2!AF$5/100*AF$3,2),0)</f>
        <v>#VALUE!</v>
      </c>
      <c r="AG37" s="2" t="e">
        <f ca="1">+IF(IFTA_Quarterly!$I54&gt;0,ROUND(IFTA_Quarterly!$I54*Int_Exchange_2!AG$5/100*AG$3,2),0)</f>
        <v>#VALUE!</v>
      </c>
      <c r="AH37" s="2" t="e">
        <f ca="1">+IF(IFTA_Quarterly!$I54&gt;0,ROUND(IFTA_Quarterly!$I54*Int_Exchange_2!AH$5/100*AH$3,2),0)</f>
        <v>#VALUE!</v>
      </c>
      <c r="AI37" s="2" t="e">
        <f ca="1">+IF(IFTA_Quarterly!$I54&gt;0,ROUND(IFTA_Quarterly!$I54*Int_Exchange_2!AI$5/100*AI$3,2),0)</f>
        <v>#VALUE!</v>
      </c>
      <c r="AJ37" s="2" t="e">
        <f ca="1">+IF(IFTA_Quarterly!$I54&gt;0,ROUND(IFTA_Quarterly!$I54*Int_Exchange_2!AJ$5/100*AJ$3,2),0)</f>
        <v>#VALUE!</v>
      </c>
      <c r="AK37" s="2" t="e">
        <f ca="1">+IF(IFTA_Quarterly!$I54&gt;0,ROUND(IFTA_Quarterly!$I54*Int_Exchange_2!AK$5/100*AK$3,2),0)</f>
        <v>#VALUE!</v>
      </c>
      <c r="AL37" s="2" t="e">
        <f ca="1">+IF(IFTA_Quarterly!$I54&gt;0,ROUND(IFTA_Quarterly!$I54*Int_Exchange_2!AL$5/100*AL$3,2),0)</f>
        <v>#VALUE!</v>
      </c>
      <c r="AM37" s="2" t="e">
        <f ca="1">+IF(IFTA_Quarterly!$I54&gt;0,ROUND(IFTA_Quarterly!$I54*Int_Exchange_2!AM$5/100*AM$3,2),0)</f>
        <v>#VALUE!</v>
      </c>
      <c r="AN37" s="2" t="e">
        <f ca="1">+IF(IFTA_Quarterly!$I54&gt;0,ROUND(IFTA_Quarterly!$I54*Int_Exchange_2!AN$5/100*AN$3,2),0)</f>
        <v>#VALUE!</v>
      </c>
      <c r="AO37" s="2" t="e">
        <f ca="1">+IF(IFTA_Quarterly!$I54&gt;0,ROUND(IFTA_Quarterly!$I54*Int_Exchange_2!AO$5/100*AO$3,2),0)</f>
        <v>#VALUE!</v>
      </c>
      <c r="AP37" s="2" t="e">
        <f ca="1">+IF(IFTA_Quarterly!$I54&gt;0,ROUND(IFTA_Quarterly!$I54*Int_Exchange_2!AP$5/100*AP$3,2),0)</f>
        <v>#VALUE!</v>
      </c>
      <c r="AQ37" s="2" t="e">
        <f ca="1">+IF(IFTA_Quarterly!$I54&gt;0,ROUND(IFTA_Quarterly!$I54*Int_Exchange_2!AQ$5/100*AQ$3,2),0)</f>
        <v>#VALUE!</v>
      </c>
      <c r="AR37" s="2" t="e">
        <f ca="1">+IF(IFTA_Quarterly!$I54&gt;0,ROUND(IFTA_Quarterly!$I54*Int_Exchange_2!AR$5/100*AR$3,2),0)</f>
        <v>#VALUE!</v>
      </c>
      <c r="AS37" s="2" t="e">
        <f ca="1">+IF(IFTA_Quarterly!$I54&gt;0,ROUND(IFTA_Quarterly!$I54*Int_Exchange_2!AS$5/100*AS$3,2),0)</f>
        <v>#VALUE!</v>
      </c>
      <c r="AT37" s="2" t="e">
        <f ca="1">+IF(IFTA_Quarterly!$I54&gt;0,ROUND(IFTA_Quarterly!$I54*Int_Exchange_2!AT$5/100*AT$3,2),0)</f>
        <v>#VALUE!</v>
      </c>
      <c r="AU37" s="2" t="e">
        <f ca="1">+IF(IFTA_Quarterly!$I54&gt;0,ROUND(IFTA_Quarterly!$I54*Int_Exchange_2!AU$5/100*AU$3,2),0)</f>
        <v>#VALUE!</v>
      </c>
      <c r="AV37" s="2" t="e">
        <f ca="1">+IF(IFTA_Quarterly!$I54&gt;0,ROUND(IFTA_Quarterly!$I54*Int_Exchange_2!AV$5/100*AV$3,2),0)</f>
        <v>#VALUE!</v>
      </c>
      <c r="AW37" s="2" t="e">
        <f ca="1">+IF(IFTA_Quarterly!$I54&gt;0,ROUND(IFTA_Quarterly!$I54*Int_Exchange_2!AW$5/100*AW$3,2),0)</f>
        <v>#VALUE!</v>
      </c>
      <c r="AX37" s="2" t="e">
        <f ca="1">+IF(IFTA_Quarterly!$I54&gt;0,ROUND(IFTA_Quarterly!$I54*Int_Exchange_2!AX$5/100*AX$3,2),0)</f>
        <v>#VALUE!</v>
      </c>
      <c r="AY37" s="2" t="e">
        <f ca="1">+IF(IFTA_Quarterly!$I54&gt;0,ROUND(IFTA_Quarterly!$I54*Int_Exchange_2!AY$5/100*AY$3,2),0)</f>
        <v>#VALUE!</v>
      </c>
      <c r="AZ37" s="2" t="e">
        <f ca="1">+IF(IFTA_Quarterly!$I54&gt;0,ROUND(IFTA_Quarterly!$I54*Int_Exchange_2!AZ$5/100*AZ$3,2),0)</f>
        <v>#VALUE!</v>
      </c>
      <c r="BA37" s="2" t="e">
        <f ca="1">+IF(IFTA_Quarterly!$I54&gt;0,ROUND(IFTA_Quarterly!$I54*Int_Exchange_2!BA$5/100*BA$3,2),0)</f>
        <v>#VALUE!</v>
      </c>
      <c r="BB37" s="2" t="e">
        <f ca="1">+IF(IFTA_Quarterly!$I54&gt;0,ROUND(IFTA_Quarterly!$I54*Int_Exchange_2!BB$5/100*BB$3,2),0)</f>
        <v>#VALUE!</v>
      </c>
      <c r="BC37" s="2" t="e">
        <f ca="1">+IF(IFTA_Quarterly!$I54&gt;0,ROUND(IFTA_Quarterly!$I54*Int_Exchange_2!BC$5/100*BC$3,2),0)</f>
        <v>#VALUE!</v>
      </c>
      <c r="BD37" s="2" t="e">
        <f ca="1">+IF(IFTA_Quarterly!$I54&gt;0,ROUND(IFTA_Quarterly!$I54*Int_Exchange_2!BD$5/100*BD$3,2),0)</f>
        <v>#VALUE!</v>
      </c>
      <c r="BE37" s="2" t="e">
        <f ca="1">+IF(IFTA_Quarterly!$I54&gt;0,ROUND(IFTA_Quarterly!$I54*Int_Exchange_2!BE$5/100*BE$3,2),0)</f>
        <v>#VALUE!</v>
      </c>
      <c r="BF37" s="2" t="e">
        <f ca="1">+IF(IFTA_Quarterly!$I54&gt;0,ROUND(IFTA_Quarterly!$I54*Int_Exchange_2!BF$5/100*BF$3,2),0)</f>
        <v>#VALUE!</v>
      </c>
      <c r="BG37" s="2" t="e">
        <f ca="1">+IF(IFTA_Quarterly!$I54&gt;0,ROUND(IFTA_Quarterly!$I54*Int_Exchange_2!BG$5/100*BG$3,2),0)</f>
        <v>#VALUE!</v>
      </c>
      <c r="BH37" s="2" t="e">
        <f ca="1">+IF(IFTA_Quarterly!$I54&gt;0,ROUND(IFTA_Quarterly!$I54*Int_Exchange_2!BH$5/100*BH$3,2),0)</f>
        <v>#VALUE!</v>
      </c>
      <c r="BI37" s="2" t="e">
        <f ca="1">+IF(IFTA_Quarterly!$I54&gt;0,ROUND(IFTA_Quarterly!$I54*Int_Exchange_2!BI$5/100*BI$3,2),0)</f>
        <v>#VALUE!</v>
      </c>
      <c r="BJ37" s="2" t="e">
        <f ca="1">+IF(IFTA_Quarterly!$I54&gt;0,ROUND(IFTA_Quarterly!$I54*Int_Exchange_2!BJ$5/100*BJ$3,2),0)</f>
        <v>#VALUE!</v>
      </c>
      <c r="BK37" s="2" t="e">
        <f ca="1">+IF(IFTA_Quarterly!$I54&gt;0,ROUND(IFTA_Quarterly!$I54*Int_Exchange_2!BK$5/100*BK$3,2),0)</f>
        <v>#VALUE!</v>
      </c>
      <c r="BL37" s="2" t="e">
        <f ca="1">+IF(IFTA_Quarterly!$I54&gt;0,ROUND(IFTA_Quarterly!$I54*Int_Exchange_2!BL$5/100*BL$3,2),0)</f>
        <v>#VALUE!</v>
      </c>
      <c r="BM37" s="2" t="e">
        <f ca="1">+IF(IFTA_Quarterly!$I54&gt;0,ROUND(IFTA_Quarterly!$I54*Int_Exchange_2!BM$5/100*BM$3,2),0)</f>
        <v>#VALUE!</v>
      </c>
      <c r="BN37" s="2" t="e">
        <f ca="1">+IF(IFTA_Quarterly!$I54&gt;0,ROUND(IFTA_Quarterly!$I54*Int_Exchange_2!BN$5/100*BN$3,2),0)</f>
        <v>#VALUE!</v>
      </c>
      <c r="BO37" s="2" t="e">
        <f ca="1">+IF(IFTA_Quarterly!$I54&gt;0,ROUND(IFTA_Quarterly!$I54*Int_Exchange_2!BO$5/100*BO$3,2),0)</f>
        <v>#VALUE!</v>
      </c>
      <c r="BP37" s="2" t="e">
        <f ca="1">+IF(IFTA_Quarterly!$I54&gt;0,ROUND(IFTA_Quarterly!$I54*Int_Exchange_2!BP$5/100*BP$3,2),0)</f>
        <v>#VALUE!</v>
      </c>
      <c r="BQ37" s="2" t="e">
        <f ca="1">+IF(IFTA_Quarterly!$I54&gt;0,ROUND(IFTA_Quarterly!$I54*Int_Exchange_2!BQ$5/100*BQ$3,2),0)</f>
        <v>#VALUE!</v>
      </c>
      <c r="BR37" s="2" t="e">
        <f ca="1">+IF(IFTA_Quarterly!$I54&gt;0,ROUND(IFTA_Quarterly!$I54*Int_Exchange_2!BR$5/100*BR$3,2),0)</f>
        <v>#VALUE!</v>
      </c>
      <c r="BS37" s="2" t="e">
        <f ca="1">+IF(IFTA_Quarterly!$I54&gt;0,ROUND(IFTA_Quarterly!$I54*Int_Exchange_2!BS$5/100*BS$3,2),0)</f>
        <v>#VALUE!</v>
      </c>
      <c r="BT37" s="2" t="e">
        <f ca="1">+IF(IFTA_Quarterly!$I54&gt;0,ROUND(IFTA_Quarterly!$I54*Int_Exchange_2!BT$5/100*BT$3,2),0)</f>
        <v>#VALUE!</v>
      </c>
      <c r="BU37" s="2" t="e">
        <f ca="1">+IF(IFTA_Quarterly!$I54&gt;0,ROUND(IFTA_Quarterly!$I54*Int_Exchange_2!BU$5/100*BU$3,2),0)</f>
        <v>#VALUE!</v>
      </c>
      <c r="BV37" s="2" t="e">
        <f ca="1">+IF(IFTA_Quarterly!$I54&gt;0,ROUND(IFTA_Quarterly!$I54*Int_Exchange_2!BV$5/100*BV$3,2),0)</f>
        <v>#VALUE!</v>
      </c>
      <c r="BW37" s="2" t="e">
        <f ca="1">+IF(IFTA_Quarterly!$I54&gt;0,ROUND(IFTA_Quarterly!$I54*Int_Exchange_2!BW$5/100*BW$3,2),0)</f>
        <v>#VALUE!</v>
      </c>
      <c r="BX37" s="2" t="e">
        <f ca="1">+IF(IFTA_Quarterly!$I54&gt;0,ROUND(IFTA_Quarterly!$I54*Int_Exchange_2!BX$5/100*BX$3,2),0)</f>
        <v>#VALUE!</v>
      </c>
      <c r="BY37" s="2" t="e">
        <f ca="1">+IF(IFTA_Quarterly!$I54&gt;0,ROUND(IFTA_Quarterly!$I54*Int_Exchange_2!BY$5/100*BY$3,2),0)</f>
        <v>#VALUE!</v>
      </c>
      <c r="BZ37" s="2" t="e">
        <f ca="1">+IF(IFTA_Quarterly!$I54&gt;0,ROUND(IFTA_Quarterly!$I54*Int_Exchange_2!BZ$5/100*BZ$3,2),0)</f>
        <v>#VALUE!</v>
      </c>
      <c r="CA37" s="2" t="e">
        <f ca="1">+IF(IFTA_Quarterly!$I54&gt;0,ROUND(IFTA_Quarterly!$I54*Int_Exchange_2!CA$5/100*CA$3,2),0)</f>
        <v>#VALUE!</v>
      </c>
      <c r="CB37" s="2" t="e">
        <f ca="1">+IF(IFTA_Quarterly!$I54&gt;0,ROUND(IFTA_Quarterly!$I54*Int_Exchange_2!CB$5/100*CB$3,2),0)</f>
        <v>#VALUE!</v>
      </c>
      <c r="CC37" s="2" t="e">
        <f ca="1">+IF(IFTA_Quarterly!$I54&gt;0,ROUND(IFTA_Quarterly!$I54*Int_Exchange_2!CC$5/100*CC$3,2),0)</f>
        <v>#VALUE!</v>
      </c>
      <c r="CD37" s="2" t="e">
        <f ca="1">+IF(IFTA_Quarterly!$I54&gt;0,ROUND(IFTA_Quarterly!$I54*Int_Exchange_2!CD$5/100*CD$3,2),0)</f>
        <v>#VALUE!</v>
      </c>
      <c r="CE37" s="2" t="e">
        <f ca="1">+IF(IFTA_Quarterly!$I54&gt;0,ROUND(IFTA_Quarterly!$I54*Int_Exchange_2!CE$5/100*CE$3,2),0)</f>
        <v>#VALUE!</v>
      </c>
      <c r="CF37" s="2" t="e">
        <f ca="1">+IF(IFTA_Quarterly!$I54&gt;0,ROUND(IFTA_Quarterly!$I54*Int_Exchange_2!CF$5/100*CF$3,2),0)</f>
        <v>#VALUE!</v>
      </c>
      <c r="CG37" s="2" t="e">
        <f ca="1">+IF(IFTA_Quarterly!$I54&gt;0,ROUND(IFTA_Quarterly!$I54*Int_Exchange_2!CG$5/100*CG$3,2),0)</f>
        <v>#VALUE!</v>
      </c>
      <c r="CH37" s="2" t="e">
        <f ca="1">+IF(IFTA_Quarterly!$I54&gt;0,ROUND(IFTA_Quarterly!$I54*Int_Exchange_2!CH$5/100*CH$3,2),0)</f>
        <v>#VALUE!</v>
      </c>
      <c r="CI37" s="2" t="e">
        <f ca="1">+IF(IFTA_Quarterly!$I54&gt;0,ROUND(IFTA_Quarterly!$I54*Int_Exchange_2!CI$5/100*CI$3,2),0)</f>
        <v>#VALUE!</v>
      </c>
      <c r="CJ37" s="2" t="e">
        <f ca="1">+IF(IFTA_Quarterly!$I54&gt;0,ROUND(IFTA_Quarterly!$I54*Int_Exchange_2!CJ$5/100*CJ$3,2),0)</f>
        <v>#VALUE!</v>
      </c>
      <c r="CK37" s="2" t="e">
        <f ca="1">+IF(IFTA_Quarterly!$I54&gt;0,ROUND(IFTA_Quarterly!$I54*Int_Exchange_2!CK$5/100*CK$3,2),0)</f>
        <v>#VALUE!</v>
      </c>
      <c r="CL37" s="2" t="e">
        <f ca="1">+IF(IFTA_Quarterly!$I54&gt;0,ROUND(IFTA_Quarterly!$I54*Int_Exchange_2!CL$5/100*CL$3,2),0)</f>
        <v>#VALUE!</v>
      </c>
      <c r="CM37" s="2" t="e">
        <f ca="1">+IF(IFTA_Quarterly!$I54&gt;0,ROUND(IFTA_Quarterly!$I54*Int_Exchange_2!CM$5/100*CM$3,2),0)</f>
        <v>#VALUE!</v>
      </c>
      <c r="CN37" s="2" t="e">
        <f ca="1">+IF(IFTA_Quarterly!$I54&gt;0,ROUND(IFTA_Quarterly!$I54*Int_Exchange_2!CN$5/100*CN$3,2),0)</f>
        <v>#VALUE!</v>
      </c>
      <c r="CO37" s="2" t="e">
        <f ca="1">+IF(IFTA_Quarterly!$I54&gt;0,ROUND(IFTA_Quarterly!$I54*Int_Exchange_2!CO$5/100*CO$3,2),0)</f>
        <v>#VALUE!</v>
      </c>
      <c r="CP37" s="2" t="e">
        <f ca="1">+IF(IFTA_Quarterly!$I54&gt;0,ROUND(IFTA_Quarterly!$I54*Int_Exchange_2!CP$5/100*CP$3,2),0)</f>
        <v>#VALUE!</v>
      </c>
      <c r="CQ37" s="2" t="e">
        <f ca="1">+IF(IFTA_Quarterly!$I54&gt;0,ROUND(IFTA_Quarterly!$I54*Int_Exchange_2!CQ$5/100*CQ$3,2),0)</f>
        <v>#VALUE!</v>
      </c>
      <c r="CR37" s="2" t="e">
        <f ca="1">+IF(IFTA_Quarterly!$I54&gt;0,ROUND(IFTA_Quarterly!$I54*Int_Exchange_2!CR$5/100*CR$3,2),0)</f>
        <v>#VALUE!</v>
      </c>
      <c r="CS37" s="2" t="e">
        <f ca="1">+IF(IFTA_Quarterly!$I54&gt;0,ROUND(IFTA_Quarterly!$I54*Int_Exchange_2!CS$5/100*CS$3,2),0)</f>
        <v>#VALUE!</v>
      </c>
      <c r="CT37" s="2" t="e">
        <f ca="1">+IF(IFTA_Quarterly!$I54&gt;0,ROUND(IFTA_Quarterly!$I54*Int_Exchange_2!CT$5/100*CT$3,2),0)</f>
        <v>#VALUE!</v>
      </c>
      <c r="CU37" s="2" t="e">
        <f ca="1">+IF(IFTA_Quarterly!$I54&gt;0,ROUND(IFTA_Quarterly!$I54*Int_Exchange_2!CU$5/100*CU$3,2),0)</f>
        <v>#VALUE!</v>
      </c>
      <c r="CV37" s="2" t="e">
        <f ca="1">+IF(IFTA_Quarterly!$I54&gt;0,ROUND(IFTA_Quarterly!$I54*Int_Exchange_2!CV$5/100*CV$3,2),0)</f>
        <v>#VALUE!</v>
      </c>
      <c r="CW37" s="2" t="e">
        <f ca="1">+IF(IFTA_Quarterly!$I54&gt;0,ROUND(IFTA_Quarterly!$I54*Int_Exchange_2!CW$5/100*CW$3,2),0)</f>
        <v>#VALUE!</v>
      </c>
      <c r="CX37" s="2" t="e">
        <f ca="1">+IF(IFTA_Quarterly!$I54&gt;0,ROUND(IFTA_Quarterly!$I54*Int_Exchange_2!CX$5/100*CX$3,2),0)</f>
        <v>#VALUE!</v>
      </c>
      <c r="CY37" s="2" t="e">
        <f ca="1">+IF(IFTA_Quarterly!$I54&gt;0,ROUND(IFTA_Quarterly!$I54*Int_Exchange_2!CY$5/100*CY$3,2),0)</f>
        <v>#VALUE!</v>
      </c>
      <c r="CZ37" s="2" t="e">
        <f ca="1">+IF(IFTA_Quarterly!$I54&gt;0,ROUND(IFTA_Quarterly!$I54*Int_Exchange_2!CZ$5/100*CZ$3,2),0)</f>
        <v>#VALUE!</v>
      </c>
      <c r="DA37" s="2" t="e">
        <f ca="1">+IF(IFTA_Quarterly!$I54&gt;0,ROUND(IFTA_Quarterly!$I54*Int_Exchange_2!DA$5/100*DA$3,2),0)</f>
        <v>#VALUE!</v>
      </c>
      <c r="DB37" s="2" t="e">
        <f ca="1">+IF(IFTA_Quarterly!$I54&gt;0,ROUND(IFTA_Quarterly!$I54*Int_Exchange_2!DB$5/100*DB$3,2),0)</f>
        <v>#VALUE!</v>
      </c>
      <c r="DC37" s="2" t="e">
        <f ca="1">+IF(IFTA_Quarterly!$I54&gt;0,ROUND(IFTA_Quarterly!$I54*Int_Exchange_2!DC$5/100*DC$3,2),0)</f>
        <v>#VALUE!</v>
      </c>
      <c r="DD37" s="2" t="e">
        <f ca="1">+IF(IFTA_Quarterly!$I54&gt;0,ROUND(IFTA_Quarterly!$I54*Int_Exchange_2!DD$5/100*DD$3,2),0)</f>
        <v>#VALUE!</v>
      </c>
      <c r="DE37" s="2" t="e">
        <f ca="1">+IF(IFTA_Quarterly!$I54&gt;0,ROUND(IFTA_Quarterly!$I54*Int_Exchange_2!DE$5/100*DE$3,2),0)</f>
        <v>#VALUE!</v>
      </c>
      <c r="DF37" s="2" t="e">
        <f ca="1">+IF(IFTA_Quarterly!$I54&gt;0,ROUND(IFTA_Quarterly!$I54*Int_Exchange_2!DF$5/100*DF$3,2),0)</f>
        <v>#VALUE!</v>
      </c>
      <c r="DG37" s="2" t="e">
        <f ca="1">+IF(IFTA_Quarterly!$I54&gt;0,ROUND(IFTA_Quarterly!$I54*Int_Exchange_2!DG$5/100*DG$3,2),0)</f>
        <v>#VALUE!</v>
      </c>
      <c r="DH37" s="2" t="e">
        <f ca="1">+IF(IFTA_Quarterly!$I54&gt;0,ROUND(IFTA_Quarterly!$I54*Int_Exchange_2!DH$5/100*DH$3,2),0)</f>
        <v>#VALUE!</v>
      </c>
      <c r="DI37" s="2" t="e">
        <f ca="1">+IF(IFTA_Quarterly!$I54&gt;0,ROUND(IFTA_Quarterly!$I54*Int_Exchange_2!DI$5/100*DI$3,2),0)</f>
        <v>#VALUE!</v>
      </c>
      <c r="DJ37" s="2" t="e">
        <f ca="1">+IF(IFTA_Quarterly!$I54&gt;0,ROUND(IFTA_Quarterly!$I54*Int_Exchange_2!DJ$5/100*DJ$3,2),0)</f>
        <v>#VALUE!</v>
      </c>
      <c r="DK37" s="2" t="e">
        <f ca="1">+IF(IFTA_Quarterly!$I54&gt;0,ROUND(IFTA_Quarterly!$I54*Int_Exchange_2!DK$5/100*DK$3,2),0)</f>
        <v>#VALUE!</v>
      </c>
      <c r="DL37" s="2" t="e">
        <f ca="1">+IF(IFTA_Quarterly!$I54&gt;0,ROUND(IFTA_Quarterly!$I54*Int_Exchange_2!DL$5/100*DL$3,2),0)</f>
        <v>#VALUE!</v>
      </c>
      <c r="DM37" s="2" t="e">
        <f ca="1">+IF(IFTA_Quarterly!$I54&gt;0,ROUND(IFTA_Quarterly!$I54*Int_Exchange_2!DM$5/100*DM$3,2),0)</f>
        <v>#VALUE!</v>
      </c>
      <c r="DN37" s="2" t="e">
        <f ca="1">+IF(IFTA_Quarterly!$I54&gt;0,ROUND(IFTA_Quarterly!$I54*Int_Exchange_2!DN$5/100*DN$3,2),0)</f>
        <v>#VALUE!</v>
      </c>
      <c r="DO37" s="2" t="e">
        <f ca="1">+IF(IFTA_Quarterly!$I54&gt;0,ROUND(IFTA_Quarterly!$I54*Int_Exchange_2!DO$5/100*DO$3,2),0)</f>
        <v>#VALUE!</v>
      </c>
      <c r="DP37" s="2" t="e">
        <f ca="1">+IF(IFTA_Quarterly!$I54&gt;0,ROUND(IFTA_Quarterly!$I54*Int_Exchange_2!DP$5/100*DP$3,2),0)</f>
        <v>#VALUE!</v>
      </c>
      <c r="DQ37" s="2" t="e">
        <f ca="1">+IF(IFTA_Quarterly!$I54&gt;0,ROUND(IFTA_Quarterly!$I54*Int_Exchange_2!DQ$5/100*DQ$3,2),0)</f>
        <v>#VALUE!</v>
      </c>
      <c r="DR37" s="2" t="e">
        <f ca="1">+IF(IFTA_Quarterly!$I54&gt;0,ROUND(IFTA_Quarterly!$I54*Int_Exchange_2!DR$5/100*DR$3,2),0)</f>
        <v>#VALUE!</v>
      </c>
      <c r="DS37" s="2" t="e">
        <f ca="1">+IF(IFTA_Quarterly!$I54&gt;0,ROUND(IFTA_Quarterly!$I54*Int_Exchange_2!DS$5/100*DS$3,2),0)</f>
        <v>#VALUE!</v>
      </c>
      <c r="DT37" s="2" t="e">
        <f ca="1">+IF(IFTA_Quarterly!$I54&gt;0,ROUND(IFTA_Quarterly!$I54*Int_Exchange_2!DT$5/100*DT$3,2),0)</f>
        <v>#VALUE!</v>
      </c>
      <c r="DU37" s="2" t="e">
        <f ca="1">+IF(IFTA_Quarterly!$I54&gt;0,ROUND(IFTA_Quarterly!$I54*Int_Exchange_2!DU$5/100*DU$3,2),0)</f>
        <v>#VALUE!</v>
      </c>
      <c r="DV37" s="2" t="e">
        <f ca="1">+IF(IFTA_Quarterly!$I54&gt;0,ROUND(IFTA_Quarterly!$I54*Int_Exchange_2!DV$5/100*DV$3,2),0)</f>
        <v>#VALUE!</v>
      </c>
      <c r="DW37" s="2" t="e">
        <f ca="1">+IF(IFTA_Quarterly!$I54&gt;0,ROUND(IFTA_Quarterly!$I54*Int_Exchange_2!DW$5/100*DW$3,2),0)</f>
        <v>#VALUE!</v>
      </c>
      <c r="DX37" s="2" t="e">
        <f ca="1">+IF(IFTA_Quarterly!$I54&gt;0,ROUND(IFTA_Quarterly!$I54*Int_Exchange_2!DX$5/100*DX$3,2),0)</f>
        <v>#VALUE!</v>
      </c>
      <c r="DY37" s="2" t="e">
        <f ca="1">+IF(IFTA_Quarterly!$I54&gt;0,ROUND(IFTA_Quarterly!$I54*Int_Exchange_2!DY$5/100*DY$3,2),0)</f>
        <v>#VALUE!</v>
      </c>
      <c r="DZ37" s="2" t="e">
        <f ca="1">+IF(IFTA_Quarterly!$I54&gt;0,ROUND(IFTA_Quarterly!$I54*Int_Exchange_2!DZ$5/100*DZ$3,2),0)</f>
        <v>#VALUE!</v>
      </c>
      <c r="EA37" s="2" t="e">
        <f ca="1">+IF(IFTA_Quarterly!$I54&gt;0,ROUND(IFTA_Quarterly!$I54*Int_Exchange_2!EA$5/100*EA$3,2),0)</f>
        <v>#VALUE!</v>
      </c>
      <c r="EB37" s="2" t="e">
        <f ca="1">+IF(IFTA_Quarterly!$I54&gt;0,ROUND(IFTA_Quarterly!$I54*Int_Exchange_2!EB$5/100*EB$3,2),0)</f>
        <v>#VALUE!</v>
      </c>
      <c r="EC37" s="2" t="e">
        <f ca="1">+IF(IFTA_Quarterly!$I54&gt;0,ROUND(IFTA_Quarterly!$I54*Int_Exchange_2!EC$5/100*EC$3,2),0)</f>
        <v>#VALUE!</v>
      </c>
      <c r="ED37" s="2" t="e">
        <f ca="1">+IF(IFTA_Quarterly!$I54&gt;0,ROUND(IFTA_Quarterly!$I54*Int_Exchange_2!ED$5/100*ED$3,2),0)</f>
        <v>#VALUE!</v>
      </c>
      <c r="EE37" s="2" t="e">
        <f ca="1">+IF(IFTA_Quarterly!$I54&gt;0,ROUND(IFTA_Quarterly!$I54*Int_Exchange_2!EE$5/100*EE$3,2),0)</f>
        <v>#VALUE!</v>
      </c>
    </row>
    <row r="38" spans="1:135" x14ac:dyDescent="0.25">
      <c r="A38" s="2" t="s">
        <v>48</v>
      </c>
      <c r="B38" s="2" t="str">
        <f t="shared" ca="1" si="97"/>
        <v/>
      </c>
      <c r="C38" s="2" t="e">
        <f ca="1">+IF(IFTA_Quarterly!$I55&gt;0,ROUND(IFTA_Quarterly!$I55*Int_Exchange_2!C$5/100*C$3,2),0)</f>
        <v>#VALUE!</v>
      </c>
      <c r="D38" s="2" t="e">
        <f ca="1">+IF(IFTA_Quarterly!$I55&gt;0,ROUND(IFTA_Quarterly!$I55*Int_Exchange_2!D$5/100*D$3,2),0)</f>
        <v>#VALUE!</v>
      </c>
      <c r="E38" s="2" t="e">
        <f ca="1">+IF(IFTA_Quarterly!$I55&gt;0,ROUND(IFTA_Quarterly!$I55*Int_Exchange_2!E$5/100*E$3,2),0)</f>
        <v>#VALUE!</v>
      </c>
      <c r="F38" s="2" t="e">
        <f ca="1">+IF(IFTA_Quarterly!$I55&gt;0,ROUND(IFTA_Quarterly!$I55*Int_Exchange_2!F$5/100*F$3,2),0)</f>
        <v>#VALUE!</v>
      </c>
      <c r="G38" s="2" t="e">
        <f ca="1">+IF(IFTA_Quarterly!$I55&gt;0,ROUND(IFTA_Quarterly!$I55*Int_Exchange_2!G$5/100*G$3,2),0)</f>
        <v>#VALUE!</v>
      </c>
      <c r="H38" s="2" t="e">
        <f ca="1">+IF(IFTA_Quarterly!$I55&gt;0,ROUND(IFTA_Quarterly!$I55*Int_Exchange_2!H$5/100*H$3,2),0)</f>
        <v>#VALUE!</v>
      </c>
      <c r="I38" s="2" t="e">
        <f ca="1">+IF(IFTA_Quarterly!$I55&gt;0,ROUND(IFTA_Quarterly!$I55*Int_Exchange_2!I$5/100*I$3,2),0)</f>
        <v>#VALUE!</v>
      </c>
      <c r="J38" s="2" t="e">
        <f ca="1">+IF(IFTA_Quarterly!$I55&gt;0,ROUND(IFTA_Quarterly!$I55*Int_Exchange_2!J$5/100*J$3,2),0)</f>
        <v>#VALUE!</v>
      </c>
      <c r="K38" s="2" t="e">
        <f ca="1">+IF(IFTA_Quarterly!$I55&gt;0,ROUND(IFTA_Quarterly!$I55*Int_Exchange_2!K$5/100*K$3,2),0)</f>
        <v>#VALUE!</v>
      </c>
      <c r="L38" s="2" t="e">
        <f ca="1">+IF(IFTA_Quarterly!$I55&gt;0,ROUND(IFTA_Quarterly!$I55*Int_Exchange_2!L$5/100*L$3,2),0)</f>
        <v>#VALUE!</v>
      </c>
      <c r="M38" s="2" t="e">
        <f ca="1">+IF(IFTA_Quarterly!$I55&gt;0,ROUND(IFTA_Quarterly!$I55*Int_Exchange_2!M$5/100*M$3,2),0)</f>
        <v>#VALUE!</v>
      </c>
      <c r="N38" s="2" t="e">
        <f ca="1">+IF(IFTA_Quarterly!$I55&gt;0,ROUND(IFTA_Quarterly!$I55*Int_Exchange_2!N$5/100*N$3,2),0)</f>
        <v>#VALUE!</v>
      </c>
      <c r="O38" s="2" t="e">
        <f ca="1">+IF(IFTA_Quarterly!$I55&gt;0,ROUND(IFTA_Quarterly!$I55*Int_Exchange_2!O$5/100*O$3,2),0)</f>
        <v>#VALUE!</v>
      </c>
      <c r="P38" s="2" t="e">
        <f ca="1">+IF(IFTA_Quarterly!$I55&gt;0,ROUND(IFTA_Quarterly!$I55*Int_Exchange_2!P$5/100*P$3,2),0)</f>
        <v>#VALUE!</v>
      </c>
      <c r="Q38" s="2" t="e">
        <f ca="1">+IF(IFTA_Quarterly!$I55&gt;0,ROUND(IFTA_Quarterly!$I55*Int_Exchange_2!Q$5/100*Q$3,2),0)</f>
        <v>#VALUE!</v>
      </c>
      <c r="R38" s="2" t="e">
        <f ca="1">+IF(IFTA_Quarterly!$I55&gt;0,ROUND(IFTA_Quarterly!$I55*Int_Exchange_2!R$5/100*R$3,2),0)</f>
        <v>#VALUE!</v>
      </c>
      <c r="S38" s="2" t="e">
        <f ca="1">+IF(IFTA_Quarterly!$I55&gt;0,ROUND(IFTA_Quarterly!$I55*Int_Exchange_2!S$5/100*S$3,2),0)</f>
        <v>#VALUE!</v>
      </c>
      <c r="T38" s="2" t="e">
        <f ca="1">+IF(IFTA_Quarterly!$I55&gt;0,ROUND(IFTA_Quarterly!$I55*Int_Exchange_2!T$5/100*T$3,2),0)</f>
        <v>#VALUE!</v>
      </c>
      <c r="U38" s="2" t="e">
        <f ca="1">+IF(IFTA_Quarterly!$I55&gt;0,ROUND(IFTA_Quarterly!$I55*Int_Exchange_2!U$5/100*U$3,2),0)</f>
        <v>#VALUE!</v>
      </c>
      <c r="V38" s="2" t="e">
        <f ca="1">+IF(IFTA_Quarterly!$I55&gt;0,ROUND(IFTA_Quarterly!$I55*Int_Exchange_2!V$5/100*V$3,2),0)</f>
        <v>#VALUE!</v>
      </c>
      <c r="W38" s="2" t="e">
        <f ca="1">+IF(IFTA_Quarterly!$I55&gt;0,ROUND(IFTA_Quarterly!$I55*Int_Exchange_2!W$5/100*W$3,2),0)</f>
        <v>#VALUE!</v>
      </c>
      <c r="X38" s="2" t="e">
        <f ca="1">+IF(IFTA_Quarterly!$I55&gt;0,ROUND(IFTA_Quarterly!$I55*Int_Exchange_2!X$5/100*X$3,2),0)</f>
        <v>#VALUE!</v>
      </c>
      <c r="Y38" s="2" t="e">
        <f ca="1">+IF(IFTA_Quarterly!$I55&gt;0,ROUND(IFTA_Quarterly!$I55*Int_Exchange_2!Y$5/100*Y$3,2),0)</f>
        <v>#VALUE!</v>
      </c>
      <c r="Z38" s="2" t="e">
        <f ca="1">+IF(IFTA_Quarterly!$I55&gt;0,ROUND(IFTA_Quarterly!$I55*Int_Exchange_2!Z$5/100*Z$3,2),0)</f>
        <v>#VALUE!</v>
      </c>
      <c r="AA38" s="2" t="e">
        <f ca="1">+IF(IFTA_Quarterly!$I55&gt;0,ROUND(IFTA_Quarterly!$I55*Int_Exchange_2!AA$5/100*AA$3,2),0)</f>
        <v>#VALUE!</v>
      </c>
      <c r="AB38" s="2" t="e">
        <f ca="1">+IF(IFTA_Quarterly!$I55&gt;0,ROUND(IFTA_Quarterly!$I55*Int_Exchange_2!AB$5/100*AB$3,2),0)</f>
        <v>#VALUE!</v>
      </c>
      <c r="AC38" s="2" t="e">
        <f ca="1">+IF(IFTA_Quarterly!$I55&gt;0,ROUND(IFTA_Quarterly!$I55*Int_Exchange_2!AC$5/100*AC$3,2),0)</f>
        <v>#VALUE!</v>
      </c>
      <c r="AD38" s="2" t="e">
        <f ca="1">+IF(IFTA_Quarterly!$I55&gt;0,ROUND(IFTA_Quarterly!$I55*Int_Exchange_2!AD$5/100*AD$3,2),0)</f>
        <v>#VALUE!</v>
      </c>
      <c r="AE38" s="2" t="e">
        <f ca="1">+IF(IFTA_Quarterly!$I55&gt;0,ROUND(IFTA_Quarterly!$I55*Int_Exchange_2!AE$5/100*AE$3,2),0)</f>
        <v>#VALUE!</v>
      </c>
      <c r="AF38" s="2" t="e">
        <f ca="1">+IF(IFTA_Quarterly!$I55&gt;0,ROUND(IFTA_Quarterly!$I55*Int_Exchange_2!AF$5/100*AF$3,2),0)</f>
        <v>#VALUE!</v>
      </c>
      <c r="AG38" s="2" t="e">
        <f ca="1">+IF(IFTA_Quarterly!$I55&gt;0,ROUND(IFTA_Quarterly!$I55*Int_Exchange_2!AG$5/100*AG$3,2),0)</f>
        <v>#VALUE!</v>
      </c>
      <c r="AH38" s="2" t="e">
        <f ca="1">+IF(IFTA_Quarterly!$I55&gt;0,ROUND(IFTA_Quarterly!$I55*Int_Exchange_2!AH$5/100*AH$3,2),0)</f>
        <v>#VALUE!</v>
      </c>
      <c r="AI38" s="2" t="e">
        <f ca="1">+IF(IFTA_Quarterly!$I55&gt;0,ROUND(IFTA_Quarterly!$I55*Int_Exchange_2!AI$5/100*AI$3,2),0)</f>
        <v>#VALUE!</v>
      </c>
      <c r="AJ38" s="2" t="e">
        <f ca="1">+IF(IFTA_Quarterly!$I55&gt;0,ROUND(IFTA_Quarterly!$I55*Int_Exchange_2!AJ$5/100*AJ$3,2),0)</f>
        <v>#VALUE!</v>
      </c>
      <c r="AK38" s="2" t="e">
        <f ca="1">+IF(IFTA_Quarterly!$I55&gt;0,ROUND(IFTA_Quarterly!$I55*Int_Exchange_2!AK$5/100*AK$3,2),0)</f>
        <v>#VALUE!</v>
      </c>
      <c r="AL38" s="2" t="e">
        <f ca="1">+IF(IFTA_Quarterly!$I55&gt;0,ROUND(IFTA_Quarterly!$I55*Int_Exchange_2!AL$5/100*AL$3,2),0)</f>
        <v>#VALUE!</v>
      </c>
      <c r="AM38" s="2" t="e">
        <f ca="1">+IF(IFTA_Quarterly!$I55&gt;0,ROUND(IFTA_Quarterly!$I55*Int_Exchange_2!AM$5/100*AM$3,2),0)</f>
        <v>#VALUE!</v>
      </c>
      <c r="AN38" s="2" t="e">
        <f ca="1">+IF(IFTA_Quarterly!$I55&gt;0,ROUND(IFTA_Quarterly!$I55*Int_Exchange_2!AN$5/100*AN$3,2),0)</f>
        <v>#VALUE!</v>
      </c>
      <c r="AO38" s="2" t="e">
        <f ca="1">+IF(IFTA_Quarterly!$I55&gt;0,ROUND(IFTA_Quarterly!$I55*Int_Exchange_2!AO$5/100*AO$3,2),0)</f>
        <v>#VALUE!</v>
      </c>
      <c r="AP38" s="2" t="e">
        <f ca="1">+IF(IFTA_Quarterly!$I55&gt;0,ROUND(IFTA_Quarterly!$I55*Int_Exchange_2!AP$5/100*AP$3,2),0)</f>
        <v>#VALUE!</v>
      </c>
      <c r="AQ38" s="2" t="e">
        <f ca="1">+IF(IFTA_Quarterly!$I55&gt;0,ROUND(IFTA_Quarterly!$I55*Int_Exchange_2!AQ$5/100*AQ$3,2),0)</f>
        <v>#VALUE!</v>
      </c>
      <c r="AR38" s="2" t="e">
        <f ca="1">+IF(IFTA_Quarterly!$I55&gt;0,ROUND(IFTA_Quarterly!$I55*Int_Exchange_2!AR$5/100*AR$3,2),0)</f>
        <v>#VALUE!</v>
      </c>
      <c r="AS38" s="2" t="e">
        <f ca="1">+IF(IFTA_Quarterly!$I55&gt;0,ROUND(IFTA_Quarterly!$I55*Int_Exchange_2!AS$5/100*AS$3,2),0)</f>
        <v>#VALUE!</v>
      </c>
      <c r="AT38" s="2" t="e">
        <f ca="1">+IF(IFTA_Quarterly!$I55&gt;0,ROUND(IFTA_Quarterly!$I55*Int_Exchange_2!AT$5/100*AT$3,2),0)</f>
        <v>#VALUE!</v>
      </c>
      <c r="AU38" s="2" t="e">
        <f ca="1">+IF(IFTA_Quarterly!$I55&gt;0,ROUND(IFTA_Quarterly!$I55*Int_Exchange_2!AU$5/100*AU$3,2),0)</f>
        <v>#VALUE!</v>
      </c>
      <c r="AV38" s="2" t="e">
        <f ca="1">+IF(IFTA_Quarterly!$I55&gt;0,ROUND(IFTA_Quarterly!$I55*Int_Exchange_2!AV$5/100*AV$3,2),0)</f>
        <v>#VALUE!</v>
      </c>
      <c r="AW38" s="2" t="e">
        <f ca="1">+IF(IFTA_Quarterly!$I55&gt;0,ROUND(IFTA_Quarterly!$I55*Int_Exchange_2!AW$5/100*AW$3,2),0)</f>
        <v>#VALUE!</v>
      </c>
      <c r="AX38" s="2" t="e">
        <f ca="1">+IF(IFTA_Quarterly!$I55&gt;0,ROUND(IFTA_Quarterly!$I55*Int_Exchange_2!AX$5/100*AX$3,2),0)</f>
        <v>#VALUE!</v>
      </c>
      <c r="AY38" s="2" t="e">
        <f ca="1">+IF(IFTA_Quarterly!$I55&gt;0,ROUND(IFTA_Quarterly!$I55*Int_Exchange_2!AY$5/100*AY$3,2),0)</f>
        <v>#VALUE!</v>
      </c>
      <c r="AZ38" s="2" t="e">
        <f ca="1">+IF(IFTA_Quarterly!$I55&gt;0,ROUND(IFTA_Quarterly!$I55*Int_Exchange_2!AZ$5/100*AZ$3,2),0)</f>
        <v>#VALUE!</v>
      </c>
      <c r="BA38" s="2" t="e">
        <f ca="1">+IF(IFTA_Quarterly!$I55&gt;0,ROUND(IFTA_Quarterly!$I55*Int_Exchange_2!BA$5/100*BA$3,2),0)</f>
        <v>#VALUE!</v>
      </c>
      <c r="BB38" s="2" t="e">
        <f ca="1">+IF(IFTA_Quarterly!$I55&gt;0,ROUND(IFTA_Quarterly!$I55*Int_Exchange_2!BB$5/100*BB$3,2),0)</f>
        <v>#VALUE!</v>
      </c>
      <c r="BC38" s="2" t="e">
        <f ca="1">+IF(IFTA_Quarterly!$I55&gt;0,ROUND(IFTA_Quarterly!$I55*Int_Exchange_2!BC$5/100*BC$3,2),0)</f>
        <v>#VALUE!</v>
      </c>
      <c r="BD38" s="2" t="e">
        <f ca="1">+IF(IFTA_Quarterly!$I55&gt;0,ROUND(IFTA_Quarterly!$I55*Int_Exchange_2!BD$5/100*BD$3,2),0)</f>
        <v>#VALUE!</v>
      </c>
      <c r="BE38" s="2" t="e">
        <f ca="1">+IF(IFTA_Quarterly!$I55&gt;0,ROUND(IFTA_Quarterly!$I55*Int_Exchange_2!BE$5/100*BE$3,2),0)</f>
        <v>#VALUE!</v>
      </c>
      <c r="BF38" s="2" t="e">
        <f ca="1">+IF(IFTA_Quarterly!$I55&gt;0,ROUND(IFTA_Quarterly!$I55*Int_Exchange_2!BF$5/100*BF$3,2),0)</f>
        <v>#VALUE!</v>
      </c>
      <c r="BG38" s="2" t="e">
        <f ca="1">+IF(IFTA_Quarterly!$I55&gt;0,ROUND(IFTA_Quarterly!$I55*Int_Exchange_2!BG$5/100*BG$3,2),0)</f>
        <v>#VALUE!</v>
      </c>
      <c r="BH38" s="2" t="e">
        <f ca="1">+IF(IFTA_Quarterly!$I55&gt;0,ROUND(IFTA_Quarterly!$I55*Int_Exchange_2!BH$5/100*BH$3,2),0)</f>
        <v>#VALUE!</v>
      </c>
      <c r="BI38" s="2" t="e">
        <f ca="1">+IF(IFTA_Quarterly!$I55&gt;0,ROUND(IFTA_Quarterly!$I55*Int_Exchange_2!BI$5/100*BI$3,2),0)</f>
        <v>#VALUE!</v>
      </c>
      <c r="BJ38" s="2" t="e">
        <f ca="1">+IF(IFTA_Quarterly!$I55&gt;0,ROUND(IFTA_Quarterly!$I55*Int_Exchange_2!BJ$5/100*BJ$3,2),0)</f>
        <v>#VALUE!</v>
      </c>
      <c r="BK38" s="2" t="e">
        <f ca="1">+IF(IFTA_Quarterly!$I55&gt;0,ROUND(IFTA_Quarterly!$I55*Int_Exchange_2!BK$5/100*BK$3,2),0)</f>
        <v>#VALUE!</v>
      </c>
      <c r="BL38" s="2" t="e">
        <f ca="1">+IF(IFTA_Quarterly!$I55&gt;0,ROUND(IFTA_Quarterly!$I55*Int_Exchange_2!BL$5/100*BL$3,2),0)</f>
        <v>#VALUE!</v>
      </c>
      <c r="BM38" s="2" t="e">
        <f ca="1">+IF(IFTA_Quarterly!$I55&gt;0,ROUND(IFTA_Quarterly!$I55*Int_Exchange_2!BM$5/100*BM$3,2),0)</f>
        <v>#VALUE!</v>
      </c>
      <c r="BN38" s="2" t="e">
        <f ca="1">+IF(IFTA_Quarterly!$I55&gt;0,ROUND(IFTA_Quarterly!$I55*Int_Exchange_2!BN$5/100*BN$3,2),0)</f>
        <v>#VALUE!</v>
      </c>
      <c r="BO38" s="2" t="e">
        <f ca="1">+IF(IFTA_Quarterly!$I55&gt;0,ROUND(IFTA_Quarterly!$I55*Int_Exchange_2!BO$5/100*BO$3,2),0)</f>
        <v>#VALUE!</v>
      </c>
      <c r="BP38" s="2" t="e">
        <f ca="1">+IF(IFTA_Quarterly!$I55&gt;0,ROUND(IFTA_Quarterly!$I55*Int_Exchange_2!BP$5/100*BP$3,2),0)</f>
        <v>#VALUE!</v>
      </c>
      <c r="BQ38" s="2" t="e">
        <f ca="1">+IF(IFTA_Quarterly!$I55&gt;0,ROUND(IFTA_Quarterly!$I55*Int_Exchange_2!BQ$5/100*BQ$3,2),0)</f>
        <v>#VALUE!</v>
      </c>
      <c r="BR38" s="2" t="e">
        <f ca="1">+IF(IFTA_Quarterly!$I55&gt;0,ROUND(IFTA_Quarterly!$I55*Int_Exchange_2!BR$5/100*BR$3,2),0)</f>
        <v>#VALUE!</v>
      </c>
      <c r="BS38" s="2" t="e">
        <f ca="1">+IF(IFTA_Quarterly!$I55&gt;0,ROUND(IFTA_Quarterly!$I55*Int_Exchange_2!BS$5/100*BS$3,2),0)</f>
        <v>#VALUE!</v>
      </c>
      <c r="BT38" s="2" t="e">
        <f ca="1">+IF(IFTA_Quarterly!$I55&gt;0,ROUND(IFTA_Quarterly!$I55*Int_Exchange_2!BT$5/100*BT$3,2),0)</f>
        <v>#VALUE!</v>
      </c>
      <c r="BU38" s="2" t="e">
        <f ca="1">+IF(IFTA_Quarterly!$I55&gt;0,ROUND(IFTA_Quarterly!$I55*Int_Exchange_2!BU$5/100*BU$3,2),0)</f>
        <v>#VALUE!</v>
      </c>
      <c r="BV38" s="2" t="e">
        <f ca="1">+IF(IFTA_Quarterly!$I55&gt;0,ROUND(IFTA_Quarterly!$I55*Int_Exchange_2!BV$5/100*BV$3,2),0)</f>
        <v>#VALUE!</v>
      </c>
      <c r="BW38" s="2" t="e">
        <f ca="1">+IF(IFTA_Quarterly!$I55&gt;0,ROUND(IFTA_Quarterly!$I55*Int_Exchange_2!BW$5/100*BW$3,2),0)</f>
        <v>#VALUE!</v>
      </c>
      <c r="BX38" s="2" t="e">
        <f ca="1">+IF(IFTA_Quarterly!$I55&gt;0,ROUND(IFTA_Quarterly!$I55*Int_Exchange_2!BX$5/100*BX$3,2),0)</f>
        <v>#VALUE!</v>
      </c>
      <c r="BY38" s="2" t="e">
        <f ca="1">+IF(IFTA_Quarterly!$I55&gt;0,ROUND(IFTA_Quarterly!$I55*Int_Exchange_2!BY$5/100*BY$3,2),0)</f>
        <v>#VALUE!</v>
      </c>
      <c r="BZ38" s="2" t="e">
        <f ca="1">+IF(IFTA_Quarterly!$I55&gt;0,ROUND(IFTA_Quarterly!$I55*Int_Exchange_2!BZ$5/100*BZ$3,2),0)</f>
        <v>#VALUE!</v>
      </c>
      <c r="CA38" s="2" t="e">
        <f ca="1">+IF(IFTA_Quarterly!$I55&gt;0,ROUND(IFTA_Quarterly!$I55*Int_Exchange_2!CA$5/100*CA$3,2),0)</f>
        <v>#VALUE!</v>
      </c>
      <c r="CB38" s="2" t="e">
        <f ca="1">+IF(IFTA_Quarterly!$I55&gt;0,ROUND(IFTA_Quarterly!$I55*Int_Exchange_2!CB$5/100*CB$3,2),0)</f>
        <v>#VALUE!</v>
      </c>
      <c r="CC38" s="2" t="e">
        <f ca="1">+IF(IFTA_Quarterly!$I55&gt;0,ROUND(IFTA_Quarterly!$I55*Int_Exchange_2!CC$5/100*CC$3,2),0)</f>
        <v>#VALUE!</v>
      </c>
      <c r="CD38" s="2" t="e">
        <f ca="1">+IF(IFTA_Quarterly!$I55&gt;0,ROUND(IFTA_Quarterly!$I55*Int_Exchange_2!CD$5/100*CD$3,2),0)</f>
        <v>#VALUE!</v>
      </c>
      <c r="CE38" s="2" t="e">
        <f ca="1">+IF(IFTA_Quarterly!$I55&gt;0,ROUND(IFTA_Quarterly!$I55*Int_Exchange_2!CE$5/100*CE$3,2),0)</f>
        <v>#VALUE!</v>
      </c>
      <c r="CF38" s="2" t="e">
        <f ca="1">+IF(IFTA_Quarterly!$I55&gt;0,ROUND(IFTA_Quarterly!$I55*Int_Exchange_2!CF$5/100*CF$3,2),0)</f>
        <v>#VALUE!</v>
      </c>
      <c r="CG38" s="2" t="e">
        <f ca="1">+IF(IFTA_Quarterly!$I55&gt;0,ROUND(IFTA_Quarterly!$I55*Int_Exchange_2!CG$5/100*CG$3,2),0)</f>
        <v>#VALUE!</v>
      </c>
      <c r="CH38" s="2" t="e">
        <f ca="1">+IF(IFTA_Quarterly!$I55&gt;0,ROUND(IFTA_Quarterly!$I55*Int_Exchange_2!CH$5/100*CH$3,2),0)</f>
        <v>#VALUE!</v>
      </c>
      <c r="CI38" s="2" t="e">
        <f ca="1">+IF(IFTA_Quarterly!$I55&gt;0,ROUND(IFTA_Quarterly!$I55*Int_Exchange_2!CI$5/100*CI$3,2),0)</f>
        <v>#VALUE!</v>
      </c>
      <c r="CJ38" s="2" t="e">
        <f ca="1">+IF(IFTA_Quarterly!$I55&gt;0,ROUND(IFTA_Quarterly!$I55*Int_Exchange_2!CJ$5/100*CJ$3,2),0)</f>
        <v>#VALUE!</v>
      </c>
      <c r="CK38" s="2" t="e">
        <f ca="1">+IF(IFTA_Quarterly!$I55&gt;0,ROUND(IFTA_Quarterly!$I55*Int_Exchange_2!CK$5/100*CK$3,2),0)</f>
        <v>#VALUE!</v>
      </c>
      <c r="CL38" s="2" t="e">
        <f ca="1">+IF(IFTA_Quarterly!$I55&gt;0,ROUND(IFTA_Quarterly!$I55*Int_Exchange_2!CL$5/100*CL$3,2),0)</f>
        <v>#VALUE!</v>
      </c>
      <c r="CM38" s="2" t="e">
        <f ca="1">+IF(IFTA_Quarterly!$I55&gt;0,ROUND(IFTA_Quarterly!$I55*Int_Exchange_2!CM$5/100*CM$3,2),0)</f>
        <v>#VALUE!</v>
      </c>
      <c r="CN38" s="2" t="e">
        <f ca="1">+IF(IFTA_Quarterly!$I55&gt;0,ROUND(IFTA_Quarterly!$I55*Int_Exchange_2!CN$5/100*CN$3,2),0)</f>
        <v>#VALUE!</v>
      </c>
      <c r="CO38" s="2" t="e">
        <f ca="1">+IF(IFTA_Quarterly!$I55&gt;0,ROUND(IFTA_Quarterly!$I55*Int_Exchange_2!CO$5/100*CO$3,2),0)</f>
        <v>#VALUE!</v>
      </c>
      <c r="CP38" s="2" t="e">
        <f ca="1">+IF(IFTA_Quarterly!$I55&gt;0,ROUND(IFTA_Quarterly!$I55*Int_Exchange_2!CP$5/100*CP$3,2),0)</f>
        <v>#VALUE!</v>
      </c>
      <c r="CQ38" s="2" t="e">
        <f ca="1">+IF(IFTA_Quarterly!$I55&gt;0,ROUND(IFTA_Quarterly!$I55*Int_Exchange_2!CQ$5/100*CQ$3,2),0)</f>
        <v>#VALUE!</v>
      </c>
      <c r="CR38" s="2" t="e">
        <f ca="1">+IF(IFTA_Quarterly!$I55&gt;0,ROUND(IFTA_Quarterly!$I55*Int_Exchange_2!CR$5/100*CR$3,2),0)</f>
        <v>#VALUE!</v>
      </c>
      <c r="CS38" s="2" t="e">
        <f ca="1">+IF(IFTA_Quarterly!$I55&gt;0,ROUND(IFTA_Quarterly!$I55*Int_Exchange_2!CS$5/100*CS$3,2),0)</f>
        <v>#VALUE!</v>
      </c>
      <c r="CT38" s="2" t="e">
        <f ca="1">+IF(IFTA_Quarterly!$I55&gt;0,ROUND(IFTA_Quarterly!$I55*Int_Exchange_2!CT$5/100*CT$3,2),0)</f>
        <v>#VALUE!</v>
      </c>
      <c r="CU38" s="2" t="e">
        <f ca="1">+IF(IFTA_Quarterly!$I55&gt;0,ROUND(IFTA_Quarterly!$I55*Int_Exchange_2!CU$5/100*CU$3,2),0)</f>
        <v>#VALUE!</v>
      </c>
      <c r="CV38" s="2" t="e">
        <f ca="1">+IF(IFTA_Quarterly!$I55&gt;0,ROUND(IFTA_Quarterly!$I55*Int_Exchange_2!CV$5/100*CV$3,2),0)</f>
        <v>#VALUE!</v>
      </c>
      <c r="CW38" s="2" t="e">
        <f ca="1">+IF(IFTA_Quarterly!$I55&gt;0,ROUND(IFTA_Quarterly!$I55*Int_Exchange_2!CW$5/100*CW$3,2),0)</f>
        <v>#VALUE!</v>
      </c>
      <c r="CX38" s="2" t="e">
        <f ca="1">+IF(IFTA_Quarterly!$I55&gt;0,ROUND(IFTA_Quarterly!$I55*Int_Exchange_2!CX$5/100*CX$3,2),0)</f>
        <v>#VALUE!</v>
      </c>
      <c r="CY38" s="2" t="e">
        <f ca="1">+IF(IFTA_Quarterly!$I55&gt;0,ROUND(IFTA_Quarterly!$I55*Int_Exchange_2!CY$5/100*CY$3,2),0)</f>
        <v>#VALUE!</v>
      </c>
      <c r="CZ38" s="2" t="e">
        <f ca="1">+IF(IFTA_Quarterly!$I55&gt;0,ROUND(IFTA_Quarterly!$I55*Int_Exchange_2!CZ$5/100*CZ$3,2),0)</f>
        <v>#VALUE!</v>
      </c>
      <c r="DA38" s="2" t="e">
        <f ca="1">+IF(IFTA_Quarterly!$I55&gt;0,ROUND(IFTA_Quarterly!$I55*Int_Exchange_2!DA$5/100*DA$3,2),0)</f>
        <v>#VALUE!</v>
      </c>
      <c r="DB38" s="2" t="e">
        <f ca="1">+IF(IFTA_Quarterly!$I55&gt;0,ROUND(IFTA_Quarterly!$I55*Int_Exchange_2!DB$5/100*DB$3,2),0)</f>
        <v>#VALUE!</v>
      </c>
      <c r="DC38" s="2" t="e">
        <f ca="1">+IF(IFTA_Quarterly!$I55&gt;0,ROUND(IFTA_Quarterly!$I55*Int_Exchange_2!DC$5/100*DC$3,2),0)</f>
        <v>#VALUE!</v>
      </c>
      <c r="DD38" s="2" t="e">
        <f ca="1">+IF(IFTA_Quarterly!$I55&gt;0,ROUND(IFTA_Quarterly!$I55*Int_Exchange_2!DD$5/100*DD$3,2),0)</f>
        <v>#VALUE!</v>
      </c>
      <c r="DE38" s="2" t="e">
        <f ca="1">+IF(IFTA_Quarterly!$I55&gt;0,ROUND(IFTA_Quarterly!$I55*Int_Exchange_2!DE$5/100*DE$3,2),0)</f>
        <v>#VALUE!</v>
      </c>
      <c r="DF38" s="2" t="e">
        <f ca="1">+IF(IFTA_Quarterly!$I55&gt;0,ROUND(IFTA_Quarterly!$I55*Int_Exchange_2!DF$5/100*DF$3,2),0)</f>
        <v>#VALUE!</v>
      </c>
      <c r="DG38" s="2" t="e">
        <f ca="1">+IF(IFTA_Quarterly!$I55&gt;0,ROUND(IFTA_Quarterly!$I55*Int_Exchange_2!DG$5/100*DG$3,2),0)</f>
        <v>#VALUE!</v>
      </c>
      <c r="DH38" s="2" t="e">
        <f ca="1">+IF(IFTA_Quarterly!$I55&gt;0,ROUND(IFTA_Quarterly!$I55*Int_Exchange_2!DH$5/100*DH$3,2),0)</f>
        <v>#VALUE!</v>
      </c>
      <c r="DI38" s="2" t="e">
        <f ca="1">+IF(IFTA_Quarterly!$I55&gt;0,ROUND(IFTA_Quarterly!$I55*Int_Exchange_2!DI$5/100*DI$3,2),0)</f>
        <v>#VALUE!</v>
      </c>
      <c r="DJ38" s="2" t="e">
        <f ca="1">+IF(IFTA_Quarterly!$I55&gt;0,ROUND(IFTA_Quarterly!$I55*Int_Exchange_2!DJ$5/100*DJ$3,2),0)</f>
        <v>#VALUE!</v>
      </c>
      <c r="DK38" s="2" t="e">
        <f ca="1">+IF(IFTA_Quarterly!$I55&gt;0,ROUND(IFTA_Quarterly!$I55*Int_Exchange_2!DK$5/100*DK$3,2),0)</f>
        <v>#VALUE!</v>
      </c>
      <c r="DL38" s="2" t="e">
        <f ca="1">+IF(IFTA_Quarterly!$I55&gt;0,ROUND(IFTA_Quarterly!$I55*Int_Exchange_2!DL$5/100*DL$3,2),0)</f>
        <v>#VALUE!</v>
      </c>
      <c r="DM38" s="2" t="e">
        <f ca="1">+IF(IFTA_Quarterly!$I55&gt;0,ROUND(IFTA_Quarterly!$I55*Int_Exchange_2!DM$5/100*DM$3,2),0)</f>
        <v>#VALUE!</v>
      </c>
      <c r="DN38" s="2" t="e">
        <f ca="1">+IF(IFTA_Quarterly!$I55&gt;0,ROUND(IFTA_Quarterly!$I55*Int_Exchange_2!DN$5/100*DN$3,2),0)</f>
        <v>#VALUE!</v>
      </c>
      <c r="DO38" s="2" t="e">
        <f ca="1">+IF(IFTA_Quarterly!$I55&gt;0,ROUND(IFTA_Quarterly!$I55*Int_Exchange_2!DO$5/100*DO$3,2),0)</f>
        <v>#VALUE!</v>
      </c>
      <c r="DP38" s="2" t="e">
        <f ca="1">+IF(IFTA_Quarterly!$I55&gt;0,ROUND(IFTA_Quarterly!$I55*Int_Exchange_2!DP$5/100*DP$3,2),0)</f>
        <v>#VALUE!</v>
      </c>
      <c r="DQ38" s="2" t="e">
        <f ca="1">+IF(IFTA_Quarterly!$I55&gt;0,ROUND(IFTA_Quarterly!$I55*Int_Exchange_2!DQ$5/100*DQ$3,2),0)</f>
        <v>#VALUE!</v>
      </c>
      <c r="DR38" s="2" t="e">
        <f ca="1">+IF(IFTA_Quarterly!$I55&gt;0,ROUND(IFTA_Quarterly!$I55*Int_Exchange_2!DR$5/100*DR$3,2),0)</f>
        <v>#VALUE!</v>
      </c>
      <c r="DS38" s="2" t="e">
        <f ca="1">+IF(IFTA_Quarterly!$I55&gt;0,ROUND(IFTA_Quarterly!$I55*Int_Exchange_2!DS$5/100*DS$3,2),0)</f>
        <v>#VALUE!</v>
      </c>
      <c r="DT38" s="2" t="e">
        <f ca="1">+IF(IFTA_Quarterly!$I55&gt;0,ROUND(IFTA_Quarterly!$I55*Int_Exchange_2!DT$5/100*DT$3,2),0)</f>
        <v>#VALUE!</v>
      </c>
      <c r="DU38" s="2" t="e">
        <f ca="1">+IF(IFTA_Quarterly!$I55&gt;0,ROUND(IFTA_Quarterly!$I55*Int_Exchange_2!DU$5/100*DU$3,2),0)</f>
        <v>#VALUE!</v>
      </c>
      <c r="DV38" s="2" t="e">
        <f ca="1">+IF(IFTA_Quarterly!$I55&gt;0,ROUND(IFTA_Quarterly!$I55*Int_Exchange_2!DV$5/100*DV$3,2),0)</f>
        <v>#VALUE!</v>
      </c>
      <c r="DW38" s="2" t="e">
        <f ca="1">+IF(IFTA_Quarterly!$I55&gt;0,ROUND(IFTA_Quarterly!$I55*Int_Exchange_2!DW$5/100*DW$3,2),0)</f>
        <v>#VALUE!</v>
      </c>
      <c r="DX38" s="2" t="e">
        <f ca="1">+IF(IFTA_Quarterly!$I55&gt;0,ROUND(IFTA_Quarterly!$I55*Int_Exchange_2!DX$5/100*DX$3,2),0)</f>
        <v>#VALUE!</v>
      </c>
      <c r="DY38" s="2" t="e">
        <f ca="1">+IF(IFTA_Quarterly!$I55&gt;0,ROUND(IFTA_Quarterly!$I55*Int_Exchange_2!DY$5/100*DY$3,2),0)</f>
        <v>#VALUE!</v>
      </c>
      <c r="DZ38" s="2" t="e">
        <f ca="1">+IF(IFTA_Quarterly!$I55&gt;0,ROUND(IFTA_Quarterly!$I55*Int_Exchange_2!DZ$5/100*DZ$3,2),0)</f>
        <v>#VALUE!</v>
      </c>
      <c r="EA38" s="2" t="e">
        <f ca="1">+IF(IFTA_Quarterly!$I55&gt;0,ROUND(IFTA_Quarterly!$I55*Int_Exchange_2!EA$5/100*EA$3,2),0)</f>
        <v>#VALUE!</v>
      </c>
      <c r="EB38" s="2" t="e">
        <f ca="1">+IF(IFTA_Quarterly!$I55&gt;0,ROUND(IFTA_Quarterly!$I55*Int_Exchange_2!EB$5/100*EB$3,2),0)</f>
        <v>#VALUE!</v>
      </c>
      <c r="EC38" s="2" t="e">
        <f ca="1">+IF(IFTA_Quarterly!$I55&gt;0,ROUND(IFTA_Quarterly!$I55*Int_Exchange_2!EC$5/100*EC$3,2),0)</f>
        <v>#VALUE!</v>
      </c>
      <c r="ED38" s="2" t="e">
        <f ca="1">+IF(IFTA_Quarterly!$I55&gt;0,ROUND(IFTA_Quarterly!$I55*Int_Exchange_2!ED$5/100*ED$3,2),0)</f>
        <v>#VALUE!</v>
      </c>
      <c r="EE38" s="2" t="e">
        <f ca="1">+IF(IFTA_Quarterly!$I55&gt;0,ROUND(IFTA_Quarterly!$I55*Int_Exchange_2!EE$5/100*EE$3,2),0)</f>
        <v>#VALUE!</v>
      </c>
    </row>
    <row r="39" spans="1:135" x14ac:dyDescent="0.25">
      <c r="A39" s="2" t="s">
        <v>49</v>
      </c>
      <c r="B39" s="2" t="str">
        <f t="shared" ca="1" si="97"/>
        <v/>
      </c>
      <c r="C39" s="2" t="e">
        <f ca="1">+IF(IFTA_Quarterly!$I56&gt;0,ROUND(IFTA_Quarterly!$I56*Int_Exchange_2!C$5/100*C$3,2),0)</f>
        <v>#VALUE!</v>
      </c>
      <c r="D39" s="2" t="e">
        <f ca="1">+IF(IFTA_Quarterly!$I56&gt;0,ROUND(IFTA_Quarterly!$I56*Int_Exchange_2!D$5/100*D$3,2),0)</f>
        <v>#VALUE!</v>
      </c>
      <c r="E39" s="2" t="e">
        <f ca="1">+IF(IFTA_Quarterly!$I56&gt;0,ROUND(IFTA_Quarterly!$I56*Int_Exchange_2!E$5/100*E$3,2),0)</f>
        <v>#VALUE!</v>
      </c>
      <c r="F39" s="2" t="e">
        <f ca="1">+IF(IFTA_Quarterly!$I56&gt;0,ROUND(IFTA_Quarterly!$I56*Int_Exchange_2!F$5/100*F$3,2),0)</f>
        <v>#VALUE!</v>
      </c>
      <c r="G39" s="2" t="e">
        <f ca="1">+IF(IFTA_Quarterly!$I56&gt;0,ROUND(IFTA_Quarterly!$I56*Int_Exchange_2!G$5/100*G$3,2),0)</f>
        <v>#VALUE!</v>
      </c>
      <c r="H39" s="2" t="e">
        <f ca="1">+IF(IFTA_Quarterly!$I56&gt;0,ROUND(IFTA_Quarterly!$I56*Int_Exchange_2!H$5/100*H$3,2),0)</f>
        <v>#VALUE!</v>
      </c>
      <c r="I39" s="2" t="e">
        <f ca="1">+IF(IFTA_Quarterly!$I56&gt;0,ROUND(IFTA_Quarterly!$I56*Int_Exchange_2!I$5/100*I$3,2),0)</f>
        <v>#VALUE!</v>
      </c>
      <c r="J39" s="2" t="e">
        <f ca="1">+IF(IFTA_Quarterly!$I56&gt;0,ROUND(IFTA_Quarterly!$I56*Int_Exchange_2!J$5/100*J$3,2),0)</f>
        <v>#VALUE!</v>
      </c>
      <c r="K39" s="2" t="e">
        <f ca="1">+IF(IFTA_Quarterly!$I56&gt;0,ROUND(IFTA_Quarterly!$I56*Int_Exchange_2!K$5/100*K$3,2),0)</f>
        <v>#VALUE!</v>
      </c>
      <c r="L39" s="2" t="e">
        <f ca="1">+IF(IFTA_Quarterly!$I56&gt;0,ROUND(IFTA_Quarterly!$I56*Int_Exchange_2!L$5/100*L$3,2),0)</f>
        <v>#VALUE!</v>
      </c>
      <c r="M39" s="2" t="e">
        <f ca="1">+IF(IFTA_Quarterly!$I56&gt;0,ROUND(IFTA_Quarterly!$I56*Int_Exchange_2!M$5/100*M$3,2),0)</f>
        <v>#VALUE!</v>
      </c>
      <c r="N39" s="2" t="e">
        <f ca="1">+IF(IFTA_Quarterly!$I56&gt;0,ROUND(IFTA_Quarterly!$I56*Int_Exchange_2!N$5/100*N$3,2),0)</f>
        <v>#VALUE!</v>
      </c>
      <c r="O39" s="2" t="e">
        <f ca="1">+IF(IFTA_Quarterly!$I56&gt;0,ROUND(IFTA_Quarterly!$I56*Int_Exchange_2!O$5/100*O$3,2),0)</f>
        <v>#VALUE!</v>
      </c>
      <c r="P39" s="2" t="e">
        <f ca="1">+IF(IFTA_Quarterly!$I56&gt;0,ROUND(IFTA_Quarterly!$I56*Int_Exchange_2!P$5/100*P$3,2),0)</f>
        <v>#VALUE!</v>
      </c>
      <c r="Q39" s="2" t="e">
        <f ca="1">+IF(IFTA_Quarterly!$I56&gt;0,ROUND(IFTA_Quarterly!$I56*Int_Exchange_2!Q$5/100*Q$3,2),0)</f>
        <v>#VALUE!</v>
      </c>
      <c r="R39" s="2" t="e">
        <f ca="1">+IF(IFTA_Quarterly!$I56&gt;0,ROUND(IFTA_Quarterly!$I56*Int_Exchange_2!R$5/100*R$3,2),0)</f>
        <v>#VALUE!</v>
      </c>
      <c r="S39" s="2" t="e">
        <f ca="1">+IF(IFTA_Quarterly!$I56&gt;0,ROUND(IFTA_Quarterly!$I56*Int_Exchange_2!S$5/100*S$3,2),0)</f>
        <v>#VALUE!</v>
      </c>
      <c r="T39" s="2" t="e">
        <f ca="1">+IF(IFTA_Quarterly!$I56&gt;0,ROUND(IFTA_Quarterly!$I56*Int_Exchange_2!T$5/100*T$3,2),0)</f>
        <v>#VALUE!</v>
      </c>
      <c r="U39" s="2" t="e">
        <f ca="1">+IF(IFTA_Quarterly!$I56&gt;0,ROUND(IFTA_Quarterly!$I56*Int_Exchange_2!U$5/100*U$3,2),0)</f>
        <v>#VALUE!</v>
      </c>
      <c r="V39" s="2" t="e">
        <f ca="1">+IF(IFTA_Quarterly!$I56&gt;0,ROUND(IFTA_Quarterly!$I56*Int_Exchange_2!V$5/100*V$3,2),0)</f>
        <v>#VALUE!</v>
      </c>
      <c r="W39" s="2" t="e">
        <f ca="1">+IF(IFTA_Quarterly!$I56&gt;0,ROUND(IFTA_Quarterly!$I56*Int_Exchange_2!W$5/100*W$3,2),0)</f>
        <v>#VALUE!</v>
      </c>
      <c r="X39" s="2" t="e">
        <f ca="1">+IF(IFTA_Quarterly!$I56&gt;0,ROUND(IFTA_Quarterly!$I56*Int_Exchange_2!X$5/100*X$3,2),0)</f>
        <v>#VALUE!</v>
      </c>
      <c r="Y39" s="2" t="e">
        <f ca="1">+IF(IFTA_Quarterly!$I56&gt;0,ROUND(IFTA_Quarterly!$I56*Int_Exchange_2!Y$5/100*Y$3,2),0)</f>
        <v>#VALUE!</v>
      </c>
      <c r="Z39" s="2" t="e">
        <f ca="1">+IF(IFTA_Quarterly!$I56&gt;0,ROUND(IFTA_Quarterly!$I56*Int_Exchange_2!Z$5/100*Z$3,2),0)</f>
        <v>#VALUE!</v>
      </c>
      <c r="AA39" s="2" t="e">
        <f ca="1">+IF(IFTA_Quarterly!$I56&gt;0,ROUND(IFTA_Quarterly!$I56*Int_Exchange_2!AA$5/100*AA$3,2),0)</f>
        <v>#VALUE!</v>
      </c>
      <c r="AB39" s="2" t="e">
        <f ca="1">+IF(IFTA_Quarterly!$I56&gt;0,ROUND(IFTA_Quarterly!$I56*Int_Exchange_2!AB$5/100*AB$3,2),0)</f>
        <v>#VALUE!</v>
      </c>
      <c r="AC39" s="2" t="e">
        <f ca="1">+IF(IFTA_Quarterly!$I56&gt;0,ROUND(IFTA_Quarterly!$I56*Int_Exchange_2!AC$5/100*AC$3,2),0)</f>
        <v>#VALUE!</v>
      </c>
      <c r="AD39" s="2" t="e">
        <f ca="1">+IF(IFTA_Quarterly!$I56&gt;0,ROUND(IFTA_Quarterly!$I56*Int_Exchange_2!AD$5/100*AD$3,2),0)</f>
        <v>#VALUE!</v>
      </c>
      <c r="AE39" s="2" t="e">
        <f ca="1">+IF(IFTA_Quarterly!$I56&gt;0,ROUND(IFTA_Quarterly!$I56*Int_Exchange_2!AE$5/100*AE$3,2),0)</f>
        <v>#VALUE!</v>
      </c>
      <c r="AF39" s="2" t="e">
        <f ca="1">+IF(IFTA_Quarterly!$I56&gt;0,ROUND(IFTA_Quarterly!$I56*Int_Exchange_2!AF$5/100*AF$3,2),0)</f>
        <v>#VALUE!</v>
      </c>
      <c r="AG39" s="2" t="e">
        <f ca="1">+IF(IFTA_Quarterly!$I56&gt;0,ROUND(IFTA_Quarterly!$I56*Int_Exchange_2!AG$5/100*AG$3,2),0)</f>
        <v>#VALUE!</v>
      </c>
      <c r="AH39" s="2" t="e">
        <f ca="1">+IF(IFTA_Quarterly!$I56&gt;0,ROUND(IFTA_Quarterly!$I56*Int_Exchange_2!AH$5/100*AH$3,2),0)</f>
        <v>#VALUE!</v>
      </c>
      <c r="AI39" s="2" t="e">
        <f ca="1">+IF(IFTA_Quarterly!$I56&gt;0,ROUND(IFTA_Quarterly!$I56*Int_Exchange_2!AI$5/100*AI$3,2),0)</f>
        <v>#VALUE!</v>
      </c>
      <c r="AJ39" s="2" t="e">
        <f ca="1">+IF(IFTA_Quarterly!$I56&gt;0,ROUND(IFTA_Quarterly!$I56*Int_Exchange_2!AJ$5/100*AJ$3,2),0)</f>
        <v>#VALUE!</v>
      </c>
      <c r="AK39" s="2" t="e">
        <f ca="1">+IF(IFTA_Quarterly!$I56&gt;0,ROUND(IFTA_Quarterly!$I56*Int_Exchange_2!AK$5/100*AK$3,2),0)</f>
        <v>#VALUE!</v>
      </c>
      <c r="AL39" s="2" t="e">
        <f ca="1">+IF(IFTA_Quarterly!$I56&gt;0,ROUND(IFTA_Quarterly!$I56*Int_Exchange_2!AL$5/100*AL$3,2),0)</f>
        <v>#VALUE!</v>
      </c>
      <c r="AM39" s="2" t="e">
        <f ca="1">+IF(IFTA_Quarterly!$I56&gt;0,ROUND(IFTA_Quarterly!$I56*Int_Exchange_2!AM$5/100*AM$3,2),0)</f>
        <v>#VALUE!</v>
      </c>
      <c r="AN39" s="2" t="e">
        <f ca="1">+IF(IFTA_Quarterly!$I56&gt;0,ROUND(IFTA_Quarterly!$I56*Int_Exchange_2!AN$5/100*AN$3,2),0)</f>
        <v>#VALUE!</v>
      </c>
      <c r="AO39" s="2" t="e">
        <f ca="1">+IF(IFTA_Quarterly!$I56&gt;0,ROUND(IFTA_Quarterly!$I56*Int_Exchange_2!AO$5/100*AO$3,2),0)</f>
        <v>#VALUE!</v>
      </c>
      <c r="AP39" s="2" t="e">
        <f ca="1">+IF(IFTA_Quarterly!$I56&gt;0,ROUND(IFTA_Quarterly!$I56*Int_Exchange_2!AP$5/100*AP$3,2),0)</f>
        <v>#VALUE!</v>
      </c>
      <c r="AQ39" s="2" t="e">
        <f ca="1">+IF(IFTA_Quarterly!$I56&gt;0,ROUND(IFTA_Quarterly!$I56*Int_Exchange_2!AQ$5/100*AQ$3,2),0)</f>
        <v>#VALUE!</v>
      </c>
      <c r="AR39" s="2" t="e">
        <f ca="1">+IF(IFTA_Quarterly!$I56&gt;0,ROUND(IFTA_Quarterly!$I56*Int_Exchange_2!AR$5/100*AR$3,2),0)</f>
        <v>#VALUE!</v>
      </c>
      <c r="AS39" s="2" t="e">
        <f ca="1">+IF(IFTA_Quarterly!$I56&gt;0,ROUND(IFTA_Quarterly!$I56*Int_Exchange_2!AS$5/100*AS$3,2),0)</f>
        <v>#VALUE!</v>
      </c>
      <c r="AT39" s="2" t="e">
        <f ca="1">+IF(IFTA_Quarterly!$I56&gt;0,ROUND(IFTA_Quarterly!$I56*Int_Exchange_2!AT$5/100*AT$3,2),0)</f>
        <v>#VALUE!</v>
      </c>
      <c r="AU39" s="2" t="e">
        <f ca="1">+IF(IFTA_Quarterly!$I56&gt;0,ROUND(IFTA_Quarterly!$I56*Int_Exchange_2!AU$5/100*AU$3,2),0)</f>
        <v>#VALUE!</v>
      </c>
      <c r="AV39" s="2" t="e">
        <f ca="1">+IF(IFTA_Quarterly!$I56&gt;0,ROUND(IFTA_Quarterly!$I56*Int_Exchange_2!AV$5/100*AV$3,2),0)</f>
        <v>#VALUE!</v>
      </c>
      <c r="AW39" s="2" t="e">
        <f ca="1">+IF(IFTA_Quarterly!$I56&gt;0,ROUND(IFTA_Quarterly!$I56*Int_Exchange_2!AW$5/100*AW$3,2),0)</f>
        <v>#VALUE!</v>
      </c>
      <c r="AX39" s="2" t="e">
        <f ca="1">+IF(IFTA_Quarterly!$I56&gt;0,ROUND(IFTA_Quarterly!$I56*Int_Exchange_2!AX$5/100*AX$3,2),0)</f>
        <v>#VALUE!</v>
      </c>
      <c r="AY39" s="2" t="e">
        <f ca="1">+IF(IFTA_Quarterly!$I56&gt;0,ROUND(IFTA_Quarterly!$I56*Int_Exchange_2!AY$5/100*AY$3,2),0)</f>
        <v>#VALUE!</v>
      </c>
      <c r="AZ39" s="2" t="e">
        <f ca="1">+IF(IFTA_Quarterly!$I56&gt;0,ROUND(IFTA_Quarterly!$I56*Int_Exchange_2!AZ$5/100*AZ$3,2),0)</f>
        <v>#VALUE!</v>
      </c>
      <c r="BA39" s="2" t="e">
        <f ca="1">+IF(IFTA_Quarterly!$I56&gt;0,ROUND(IFTA_Quarterly!$I56*Int_Exchange_2!BA$5/100*BA$3,2),0)</f>
        <v>#VALUE!</v>
      </c>
      <c r="BB39" s="2" t="e">
        <f ca="1">+IF(IFTA_Quarterly!$I56&gt;0,ROUND(IFTA_Quarterly!$I56*Int_Exchange_2!BB$5/100*BB$3,2),0)</f>
        <v>#VALUE!</v>
      </c>
      <c r="BC39" s="2" t="e">
        <f ca="1">+IF(IFTA_Quarterly!$I56&gt;0,ROUND(IFTA_Quarterly!$I56*Int_Exchange_2!BC$5/100*BC$3,2),0)</f>
        <v>#VALUE!</v>
      </c>
      <c r="BD39" s="2" t="e">
        <f ca="1">+IF(IFTA_Quarterly!$I56&gt;0,ROUND(IFTA_Quarterly!$I56*Int_Exchange_2!BD$5/100*BD$3,2),0)</f>
        <v>#VALUE!</v>
      </c>
      <c r="BE39" s="2" t="e">
        <f ca="1">+IF(IFTA_Quarterly!$I56&gt;0,ROUND(IFTA_Quarterly!$I56*Int_Exchange_2!BE$5/100*BE$3,2),0)</f>
        <v>#VALUE!</v>
      </c>
      <c r="BF39" s="2" t="e">
        <f ca="1">+IF(IFTA_Quarterly!$I56&gt;0,ROUND(IFTA_Quarterly!$I56*Int_Exchange_2!BF$5/100*BF$3,2),0)</f>
        <v>#VALUE!</v>
      </c>
      <c r="BG39" s="2" t="e">
        <f ca="1">+IF(IFTA_Quarterly!$I56&gt;0,ROUND(IFTA_Quarterly!$I56*Int_Exchange_2!BG$5/100*BG$3,2),0)</f>
        <v>#VALUE!</v>
      </c>
      <c r="BH39" s="2" t="e">
        <f ca="1">+IF(IFTA_Quarterly!$I56&gt;0,ROUND(IFTA_Quarterly!$I56*Int_Exchange_2!BH$5/100*BH$3,2),0)</f>
        <v>#VALUE!</v>
      </c>
      <c r="BI39" s="2" t="e">
        <f ca="1">+IF(IFTA_Quarterly!$I56&gt;0,ROUND(IFTA_Quarterly!$I56*Int_Exchange_2!BI$5/100*BI$3,2),0)</f>
        <v>#VALUE!</v>
      </c>
      <c r="BJ39" s="2" t="e">
        <f ca="1">+IF(IFTA_Quarterly!$I56&gt;0,ROUND(IFTA_Quarterly!$I56*Int_Exchange_2!BJ$5/100*BJ$3,2),0)</f>
        <v>#VALUE!</v>
      </c>
      <c r="BK39" s="2" t="e">
        <f ca="1">+IF(IFTA_Quarterly!$I56&gt;0,ROUND(IFTA_Quarterly!$I56*Int_Exchange_2!BK$5/100*BK$3,2),0)</f>
        <v>#VALUE!</v>
      </c>
      <c r="BL39" s="2" t="e">
        <f ca="1">+IF(IFTA_Quarterly!$I56&gt;0,ROUND(IFTA_Quarterly!$I56*Int_Exchange_2!BL$5/100*BL$3,2),0)</f>
        <v>#VALUE!</v>
      </c>
      <c r="BM39" s="2" t="e">
        <f ca="1">+IF(IFTA_Quarterly!$I56&gt;0,ROUND(IFTA_Quarterly!$I56*Int_Exchange_2!BM$5/100*BM$3,2),0)</f>
        <v>#VALUE!</v>
      </c>
      <c r="BN39" s="2" t="e">
        <f ca="1">+IF(IFTA_Quarterly!$I56&gt;0,ROUND(IFTA_Quarterly!$I56*Int_Exchange_2!BN$5/100*BN$3,2),0)</f>
        <v>#VALUE!</v>
      </c>
      <c r="BO39" s="2" t="e">
        <f ca="1">+IF(IFTA_Quarterly!$I56&gt;0,ROUND(IFTA_Quarterly!$I56*Int_Exchange_2!BO$5/100*BO$3,2),0)</f>
        <v>#VALUE!</v>
      </c>
      <c r="BP39" s="2" t="e">
        <f ca="1">+IF(IFTA_Quarterly!$I56&gt;0,ROUND(IFTA_Quarterly!$I56*Int_Exchange_2!BP$5/100*BP$3,2),0)</f>
        <v>#VALUE!</v>
      </c>
      <c r="BQ39" s="2" t="e">
        <f ca="1">+IF(IFTA_Quarterly!$I56&gt;0,ROUND(IFTA_Quarterly!$I56*Int_Exchange_2!BQ$5/100*BQ$3,2),0)</f>
        <v>#VALUE!</v>
      </c>
      <c r="BR39" s="2" t="e">
        <f ca="1">+IF(IFTA_Quarterly!$I56&gt;0,ROUND(IFTA_Quarterly!$I56*Int_Exchange_2!BR$5/100*BR$3,2),0)</f>
        <v>#VALUE!</v>
      </c>
      <c r="BS39" s="2" t="e">
        <f ca="1">+IF(IFTA_Quarterly!$I56&gt;0,ROUND(IFTA_Quarterly!$I56*Int_Exchange_2!BS$5/100*BS$3,2),0)</f>
        <v>#VALUE!</v>
      </c>
      <c r="BT39" s="2" t="e">
        <f ca="1">+IF(IFTA_Quarterly!$I56&gt;0,ROUND(IFTA_Quarterly!$I56*Int_Exchange_2!BT$5/100*BT$3,2),0)</f>
        <v>#VALUE!</v>
      </c>
      <c r="BU39" s="2" t="e">
        <f ca="1">+IF(IFTA_Quarterly!$I56&gt;0,ROUND(IFTA_Quarterly!$I56*Int_Exchange_2!BU$5/100*BU$3,2),0)</f>
        <v>#VALUE!</v>
      </c>
      <c r="BV39" s="2" t="e">
        <f ca="1">+IF(IFTA_Quarterly!$I56&gt;0,ROUND(IFTA_Quarterly!$I56*Int_Exchange_2!BV$5/100*BV$3,2),0)</f>
        <v>#VALUE!</v>
      </c>
      <c r="BW39" s="2" t="e">
        <f ca="1">+IF(IFTA_Quarterly!$I56&gt;0,ROUND(IFTA_Quarterly!$I56*Int_Exchange_2!BW$5/100*BW$3,2),0)</f>
        <v>#VALUE!</v>
      </c>
      <c r="BX39" s="2" t="e">
        <f ca="1">+IF(IFTA_Quarterly!$I56&gt;0,ROUND(IFTA_Quarterly!$I56*Int_Exchange_2!BX$5/100*BX$3,2),0)</f>
        <v>#VALUE!</v>
      </c>
      <c r="BY39" s="2" t="e">
        <f ca="1">+IF(IFTA_Quarterly!$I56&gt;0,ROUND(IFTA_Quarterly!$I56*Int_Exchange_2!BY$5/100*BY$3,2),0)</f>
        <v>#VALUE!</v>
      </c>
      <c r="BZ39" s="2" t="e">
        <f ca="1">+IF(IFTA_Quarterly!$I56&gt;0,ROUND(IFTA_Quarterly!$I56*Int_Exchange_2!BZ$5/100*BZ$3,2),0)</f>
        <v>#VALUE!</v>
      </c>
      <c r="CA39" s="2" t="e">
        <f ca="1">+IF(IFTA_Quarterly!$I56&gt;0,ROUND(IFTA_Quarterly!$I56*Int_Exchange_2!CA$5/100*CA$3,2),0)</f>
        <v>#VALUE!</v>
      </c>
      <c r="CB39" s="2" t="e">
        <f ca="1">+IF(IFTA_Quarterly!$I56&gt;0,ROUND(IFTA_Quarterly!$I56*Int_Exchange_2!CB$5/100*CB$3,2),0)</f>
        <v>#VALUE!</v>
      </c>
      <c r="CC39" s="2" t="e">
        <f ca="1">+IF(IFTA_Quarterly!$I56&gt;0,ROUND(IFTA_Quarterly!$I56*Int_Exchange_2!CC$5/100*CC$3,2),0)</f>
        <v>#VALUE!</v>
      </c>
      <c r="CD39" s="2" t="e">
        <f ca="1">+IF(IFTA_Quarterly!$I56&gt;0,ROUND(IFTA_Quarterly!$I56*Int_Exchange_2!CD$5/100*CD$3,2),0)</f>
        <v>#VALUE!</v>
      </c>
      <c r="CE39" s="2" t="e">
        <f ca="1">+IF(IFTA_Quarterly!$I56&gt;0,ROUND(IFTA_Quarterly!$I56*Int_Exchange_2!CE$5/100*CE$3,2),0)</f>
        <v>#VALUE!</v>
      </c>
      <c r="CF39" s="2" t="e">
        <f ca="1">+IF(IFTA_Quarterly!$I56&gt;0,ROUND(IFTA_Quarterly!$I56*Int_Exchange_2!CF$5/100*CF$3,2),0)</f>
        <v>#VALUE!</v>
      </c>
      <c r="CG39" s="2" t="e">
        <f ca="1">+IF(IFTA_Quarterly!$I56&gt;0,ROUND(IFTA_Quarterly!$I56*Int_Exchange_2!CG$5/100*CG$3,2),0)</f>
        <v>#VALUE!</v>
      </c>
      <c r="CH39" s="2" t="e">
        <f ca="1">+IF(IFTA_Quarterly!$I56&gt;0,ROUND(IFTA_Quarterly!$I56*Int_Exchange_2!CH$5/100*CH$3,2),0)</f>
        <v>#VALUE!</v>
      </c>
      <c r="CI39" s="2" t="e">
        <f ca="1">+IF(IFTA_Quarterly!$I56&gt;0,ROUND(IFTA_Quarterly!$I56*Int_Exchange_2!CI$5/100*CI$3,2),0)</f>
        <v>#VALUE!</v>
      </c>
      <c r="CJ39" s="2" t="e">
        <f ca="1">+IF(IFTA_Quarterly!$I56&gt;0,ROUND(IFTA_Quarterly!$I56*Int_Exchange_2!CJ$5/100*CJ$3,2),0)</f>
        <v>#VALUE!</v>
      </c>
      <c r="CK39" s="2" t="e">
        <f ca="1">+IF(IFTA_Quarterly!$I56&gt;0,ROUND(IFTA_Quarterly!$I56*Int_Exchange_2!CK$5/100*CK$3,2),0)</f>
        <v>#VALUE!</v>
      </c>
      <c r="CL39" s="2" t="e">
        <f ca="1">+IF(IFTA_Quarterly!$I56&gt;0,ROUND(IFTA_Quarterly!$I56*Int_Exchange_2!CL$5/100*CL$3,2),0)</f>
        <v>#VALUE!</v>
      </c>
      <c r="CM39" s="2" t="e">
        <f ca="1">+IF(IFTA_Quarterly!$I56&gt;0,ROUND(IFTA_Quarterly!$I56*Int_Exchange_2!CM$5/100*CM$3,2),0)</f>
        <v>#VALUE!</v>
      </c>
      <c r="CN39" s="2" t="e">
        <f ca="1">+IF(IFTA_Quarterly!$I56&gt;0,ROUND(IFTA_Quarterly!$I56*Int_Exchange_2!CN$5/100*CN$3,2),0)</f>
        <v>#VALUE!</v>
      </c>
      <c r="CO39" s="2" t="e">
        <f ca="1">+IF(IFTA_Quarterly!$I56&gt;0,ROUND(IFTA_Quarterly!$I56*Int_Exchange_2!CO$5/100*CO$3,2),0)</f>
        <v>#VALUE!</v>
      </c>
      <c r="CP39" s="2" t="e">
        <f ca="1">+IF(IFTA_Quarterly!$I56&gt;0,ROUND(IFTA_Quarterly!$I56*Int_Exchange_2!CP$5/100*CP$3,2),0)</f>
        <v>#VALUE!</v>
      </c>
      <c r="CQ39" s="2" t="e">
        <f ca="1">+IF(IFTA_Quarterly!$I56&gt;0,ROUND(IFTA_Quarterly!$I56*Int_Exchange_2!CQ$5/100*CQ$3,2),0)</f>
        <v>#VALUE!</v>
      </c>
      <c r="CR39" s="2" t="e">
        <f ca="1">+IF(IFTA_Quarterly!$I56&gt;0,ROUND(IFTA_Quarterly!$I56*Int_Exchange_2!CR$5/100*CR$3,2),0)</f>
        <v>#VALUE!</v>
      </c>
      <c r="CS39" s="2" t="e">
        <f ca="1">+IF(IFTA_Quarterly!$I56&gt;0,ROUND(IFTA_Quarterly!$I56*Int_Exchange_2!CS$5/100*CS$3,2),0)</f>
        <v>#VALUE!</v>
      </c>
      <c r="CT39" s="2" t="e">
        <f ca="1">+IF(IFTA_Quarterly!$I56&gt;0,ROUND(IFTA_Quarterly!$I56*Int_Exchange_2!CT$5/100*CT$3,2),0)</f>
        <v>#VALUE!</v>
      </c>
      <c r="CU39" s="2" t="e">
        <f ca="1">+IF(IFTA_Quarterly!$I56&gt;0,ROUND(IFTA_Quarterly!$I56*Int_Exchange_2!CU$5/100*CU$3,2),0)</f>
        <v>#VALUE!</v>
      </c>
      <c r="CV39" s="2" t="e">
        <f ca="1">+IF(IFTA_Quarterly!$I56&gt;0,ROUND(IFTA_Quarterly!$I56*Int_Exchange_2!CV$5/100*CV$3,2),0)</f>
        <v>#VALUE!</v>
      </c>
      <c r="CW39" s="2" t="e">
        <f ca="1">+IF(IFTA_Quarterly!$I56&gt;0,ROUND(IFTA_Quarterly!$I56*Int_Exchange_2!CW$5/100*CW$3,2),0)</f>
        <v>#VALUE!</v>
      </c>
      <c r="CX39" s="2" t="e">
        <f ca="1">+IF(IFTA_Quarterly!$I56&gt;0,ROUND(IFTA_Quarterly!$I56*Int_Exchange_2!CX$5/100*CX$3,2),0)</f>
        <v>#VALUE!</v>
      </c>
      <c r="CY39" s="2" t="e">
        <f ca="1">+IF(IFTA_Quarterly!$I56&gt;0,ROUND(IFTA_Quarterly!$I56*Int_Exchange_2!CY$5/100*CY$3,2),0)</f>
        <v>#VALUE!</v>
      </c>
      <c r="CZ39" s="2" t="e">
        <f ca="1">+IF(IFTA_Quarterly!$I56&gt;0,ROUND(IFTA_Quarterly!$I56*Int_Exchange_2!CZ$5/100*CZ$3,2),0)</f>
        <v>#VALUE!</v>
      </c>
      <c r="DA39" s="2" t="e">
        <f ca="1">+IF(IFTA_Quarterly!$I56&gt;0,ROUND(IFTA_Quarterly!$I56*Int_Exchange_2!DA$5/100*DA$3,2),0)</f>
        <v>#VALUE!</v>
      </c>
      <c r="DB39" s="2" t="e">
        <f ca="1">+IF(IFTA_Quarterly!$I56&gt;0,ROUND(IFTA_Quarterly!$I56*Int_Exchange_2!DB$5/100*DB$3,2),0)</f>
        <v>#VALUE!</v>
      </c>
      <c r="DC39" s="2" t="e">
        <f ca="1">+IF(IFTA_Quarterly!$I56&gt;0,ROUND(IFTA_Quarterly!$I56*Int_Exchange_2!DC$5/100*DC$3,2),0)</f>
        <v>#VALUE!</v>
      </c>
      <c r="DD39" s="2" t="e">
        <f ca="1">+IF(IFTA_Quarterly!$I56&gt;0,ROUND(IFTA_Quarterly!$I56*Int_Exchange_2!DD$5/100*DD$3,2),0)</f>
        <v>#VALUE!</v>
      </c>
      <c r="DE39" s="2" t="e">
        <f ca="1">+IF(IFTA_Quarterly!$I56&gt;0,ROUND(IFTA_Quarterly!$I56*Int_Exchange_2!DE$5/100*DE$3,2),0)</f>
        <v>#VALUE!</v>
      </c>
      <c r="DF39" s="2" t="e">
        <f ca="1">+IF(IFTA_Quarterly!$I56&gt;0,ROUND(IFTA_Quarterly!$I56*Int_Exchange_2!DF$5/100*DF$3,2),0)</f>
        <v>#VALUE!</v>
      </c>
      <c r="DG39" s="2" t="e">
        <f ca="1">+IF(IFTA_Quarterly!$I56&gt;0,ROUND(IFTA_Quarterly!$I56*Int_Exchange_2!DG$5/100*DG$3,2),0)</f>
        <v>#VALUE!</v>
      </c>
      <c r="DH39" s="2" t="e">
        <f ca="1">+IF(IFTA_Quarterly!$I56&gt;0,ROUND(IFTA_Quarterly!$I56*Int_Exchange_2!DH$5/100*DH$3,2),0)</f>
        <v>#VALUE!</v>
      </c>
      <c r="DI39" s="2" t="e">
        <f ca="1">+IF(IFTA_Quarterly!$I56&gt;0,ROUND(IFTA_Quarterly!$I56*Int_Exchange_2!DI$5/100*DI$3,2),0)</f>
        <v>#VALUE!</v>
      </c>
      <c r="DJ39" s="2" t="e">
        <f ca="1">+IF(IFTA_Quarterly!$I56&gt;0,ROUND(IFTA_Quarterly!$I56*Int_Exchange_2!DJ$5/100*DJ$3,2),0)</f>
        <v>#VALUE!</v>
      </c>
      <c r="DK39" s="2" t="e">
        <f ca="1">+IF(IFTA_Quarterly!$I56&gt;0,ROUND(IFTA_Quarterly!$I56*Int_Exchange_2!DK$5/100*DK$3,2),0)</f>
        <v>#VALUE!</v>
      </c>
      <c r="DL39" s="2" t="e">
        <f ca="1">+IF(IFTA_Quarterly!$I56&gt;0,ROUND(IFTA_Quarterly!$I56*Int_Exchange_2!DL$5/100*DL$3,2),0)</f>
        <v>#VALUE!</v>
      </c>
      <c r="DM39" s="2" t="e">
        <f ca="1">+IF(IFTA_Quarterly!$I56&gt;0,ROUND(IFTA_Quarterly!$I56*Int_Exchange_2!DM$5/100*DM$3,2),0)</f>
        <v>#VALUE!</v>
      </c>
      <c r="DN39" s="2" t="e">
        <f ca="1">+IF(IFTA_Quarterly!$I56&gt;0,ROUND(IFTA_Quarterly!$I56*Int_Exchange_2!DN$5/100*DN$3,2),0)</f>
        <v>#VALUE!</v>
      </c>
      <c r="DO39" s="2" t="e">
        <f ca="1">+IF(IFTA_Quarterly!$I56&gt;0,ROUND(IFTA_Quarterly!$I56*Int_Exchange_2!DO$5/100*DO$3,2),0)</f>
        <v>#VALUE!</v>
      </c>
      <c r="DP39" s="2" t="e">
        <f ca="1">+IF(IFTA_Quarterly!$I56&gt;0,ROUND(IFTA_Quarterly!$I56*Int_Exchange_2!DP$5/100*DP$3,2),0)</f>
        <v>#VALUE!</v>
      </c>
      <c r="DQ39" s="2" t="e">
        <f ca="1">+IF(IFTA_Quarterly!$I56&gt;0,ROUND(IFTA_Quarterly!$I56*Int_Exchange_2!DQ$5/100*DQ$3,2),0)</f>
        <v>#VALUE!</v>
      </c>
      <c r="DR39" s="2" t="e">
        <f ca="1">+IF(IFTA_Quarterly!$I56&gt;0,ROUND(IFTA_Quarterly!$I56*Int_Exchange_2!DR$5/100*DR$3,2),0)</f>
        <v>#VALUE!</v>
      </c>
      <c r="DS39" s="2" t="e">
        <f ca="1">+IF(IFTA_Quarterly!$I56&gt;0,ROUND(IFTA_Quarterly!$I56*Int_Exchange_2!DS$5/100*DS$3,2),0)</f>
        <v>#VALUE!</v>
      </c>
      <c r="DT39" s="2" t="e">
        <f ca="1">+IF(IFTA_Quarterly!$I56&gt;0,ROUND(IFTA_Quarterly!$I56*Int_Exchange_2!DT$5/100*DT$3,2),0)</f>
        <v>#VALUE!</v>
      </c>
      <c r="DU39" s="2" t="e">
        <f ca="1">+IF(IFTA_Quarterly!$I56&gt;0,ROUND(IFTA_Quarterly!$I56*Int_Exchange_2!DU$5/100*DU$3,2),0)</f>
        <v>#VALUE!</v>
      </c>
      <c r="DV39" s="2" t="e">
        <f ca="1">+IF(IFTA_Quarterly!$I56&gt;0,ROUND(IFTA_Quarterly!$I56*Int_Exchange_2!DV$5/100*DV$3,2),0)</f>
        <v>#VALUE!</v>
      </c>
      <c r="DW39" s="2" t="e">
        <f ca="1">+IF(IFTA_Quarterly!$I56&gt;0,ROUND(IFTA_Quarterly!$I56*Int_Exchange_2!DW$5/100*DW$3,2),0)</f>
        <v>#VALUE!</v>
      </c>
      <c r="DX39" s="2" t="e">
        <f ca="1">+IF(IFTA_Quarterly!$I56&gt;0,ROUND(IFTA_Quarterly!$I56*Int_Exchange_2!DX$5/100*DX$3,2),0)</f>
        <v>#VALUE!</v>
      </c>
      <c r="DY39" s="2" t="e">
        <f ca="1">+IF(IFTA_Quarterly!$I56&gt;0,ROUND(IFTA_Quarterly!$I56*Int_Exchange_2!DY$5/100*DY$3,2),0)</f>
        <v>#VALUE!</v>
      </c>
      <c r="DZ39" s="2" t="e">
        <f ca="1">+IF(IFTA_Quarterly!$I56&gt;0,ROUND(IFTA_Quarterly!$I56*Int_Exchange_2!DZ$5/100*DZ$3,2),0)</f>
        <v>#VALUE!</v>
      </c>
      <c r="EA39" s="2" t="e">
        <f ca="1">+IF(IFTA_Quarterly!$I56&gt;0,ROUND(IFTA_Quarterly!$I56*Int_Exchange_2!EA$5/100*EA$3,2),0)</f>
        <v>#VALUE!</v>
      </c>
      <c r="EB39" s="2" t="e">
        <f ca="1">+IF(IFTA_Quarterly!$I56&gt;0,ROUND(IFTA_Quarterly!$I56*Int_Exchange_2!EB$5/100*EB$3,2),0)</f>
        <v>#VALUE!</v>
      </c>
      <c r="EC39" s="2" t="e">
        <f ca="1">+IF(IFTA_Quarterly!$I56&gt;0,ROUND(IFTA_Quarterly!$I56*Int_Exchange_2!EC$5/100*EC$3,2),0)</f>
        <v>#VALUE!</v>
      </c>
      <c r="ED39" s="2" t="e">
        <f ca="1">+IF(IFTA_Quarterly!$I56&gt;0,ROUND(IFTA_Quarterly!$I56*Int_Exchange_2!ED$5/100*ED$3,2),0)</f>
        <v>#VALUE!</v>
      </c>
      <c r="EE39" s="2" t="e">
        <f ca="1">+IF(IFTA_Quarterly!$I56&gt;0,ROUND(IFTA_Quarterly!$I56*Int_Exchange_2!EE$5/100*EE$3,2),0)</f>
        <v>#VALUE!</v>
      </c>
    </row>
    <row r="40" spans="1:135" x14ac:dyDescent="0.25">
      <c r="A40" s="2" t="s">
        <v>50</v>
      </c>
      <c r="B40" s="2" t="str">
        <f t="shared" ca="1" si="97"/>
        <v/>
      </c>
      <c r="C40" s="2" t="e">
        <f ca="1">+IF(IFTA_Quarterly!$I57&gt;0,ROUND(IFTA_Quarterly!$I57*Int_Exchange_2!C$5/100*C$3,2),0)</f>
        <v>#VALUE!</v>
      </c>
      <c r="D40" s="2" t="e">
        <f ca="1">+IF(IFTA_Quarterly!$I57&gt;0,ROUND(IFTA_Quarterly!$I57*Int_Exchange_2!D$5/100*D$3,2),0)</f>
        <v>#VALUE!</v>
      </c>
      <c r="E40" s="2" t="e">
        <f ca="1">+IF(IFTA_Quarterly!$I57&gt;0,ROUND(IFTA_Quarterly!$I57*Int_Exchange_2!E$5/100*E$3,2),0)</f>
        <v>#VALUE!</v>
      </c>
      <c r="F40" s="2" t="e">
        <f ca="1">+IF(IFTA_Quarterly!$I57&gt;0,ROUND(IFTA_Quarterly!$I57*Int_Exchange_2!F$5/100*F$3,2),0)</f>
        <v>#VALUE!</v>
      </c>
      <c r="G40" s="2" t="e">
        <f ca="1">+IF(IFTA_Quarterly!$I57&gt;0,ROUND(IFTA_Quarterly!$I57*Int_Exchange_2!G$5/100*G$3,2),0)</f>
        <v>#VALUE!</v>
      </c>
      <c r="H40" s="2" t="e">
        <f ca="1">+IF(IFTA_Quarterly!$I57&gt;0,ROUND(IFTA_Quarterly!$I57*Int_Exchange_2!H$5/100*H$3,2),0)</f>
        <v>#VALUE!</v>
      </c>
      <c r="I40" s="2" t="e">
        <f ca="1">+IF(IFTA_Quarterly!$I57&gt;0,ROUND(IFTA_Quarterly!$I57*Int_Exchange_2!I$5/100*I$3,2),0)</f>
        <v>#VALUE!</v>
      </c>
      <c r="J40" s="2" t="e">
        <f ca="1">+IF(IFTA_Quarterly!$I57&gt;0,ROUND(IFTA_Quarterly!$I57*Int_Exchange_2!J$5/100*J$3,2),0)</f>
        <v>#VALUE!</v>
      </c>
      <c r="K40" s="2" t="e">
        <f ca="1">+IF(IFTA_Quarterly!$I57&gt;0,ROUND(IFTA_Quarterly!$I57*Int_Exchange_2!K$5/100*K$3,2),0)</f>
        <v>#VALUE!</v>
      </c>
      <c r="L40" s="2" t="e">
        <f ca="1">+IF(IFTA_Quarterly!$I57&gt;0,ROUND(IFTA_Quarterly!$I57*Int_Exchange_2!L$5/100*L$3,2),0)</f>
        <v>#VALUE!</v>
      </c>
      <c r="M40" s="2" t="e">
        <f ca="1">+IF(IFTA_Quarterly!$I57&gt;0,ROUND(IFTA_Quarterly!$I57*Int_Exchange_2!M$5/100*M$3,2),0)</f>
        <v>#VALUE!</v>
      </c>
      <c r="N40" s="2" t="e">
        <f ca="1">+IF(IFTA_Quarterly!$I57&gt;0,ROUND(IFTA_Quarterly!$I57*Int_Exchange_2!N$5/100*N$3,2),0)</f>
        <v>#VALUE!</v>
      </c>
      <c r="O40" s="2" t="e">
        <f ca="1">+IF(IFTA_Quarterly!$I57&gt;0,ROUND(IFTA_Quarterly!$I57*Int_Exchange_2!O$5/100*O$3,2),0)</f>
        <v>#VALUE!</v>
      </c>
      <c r="P40" s="2" t="e">
        <f ca="1">+IF(IFTA_Quarterly!$I57&gt;0,ROUND(IFTA_Quarterly!$I57*Int_Exchange_2!P$5/100*P$3,2),0)</f>
        <v>#VALUE!</v>
      </c>
      <c r="Q40" s="2" t="e">
        <f ca="1">+IF(IFTA_Quarterly!$I57&gt;0,ROUND(IFTA_Quarterly!$I57*Int_Exchange_2!Q$5/100*Q$3,2),0)</f>
        <v>#VALUE!</v>
      </c>
      <c r="R40" s="2" t="e">
        <f ca="1">+IF(IFTA_Quarterly!$I57&gt;0,ROUND(IFTA_Quarterly!$I57*Int_Exchange_2!R$5/100*R$3,2),0)</f>
        <v>#VALUE!</v>
      </c>
      <c r="S40" s="2" t="e">
        <f ca="1">+IF(IFTA_Quarterly!$I57&gt;0,ROUND(IFTA_Quarterly!$I57*Int_Exchange_2!S$5/100*S$3,2),0)</f>
        <v>#VALUE!</v>
      </c>
      <c r="T40" s="2" t="e">
        <f ca="1">+IF(IFTA_Quarterly!$I57&gt;0,ROUND(IFTA_Quarterly!$I57*Int_Exchange_2!T$5/100*T$3,2),0)</f>
        <v>#VALUE!</v>
      </c>
      <c r="U40" s="2" t="e">
        <f ca="1">+IF(IFTA_Quarterly!$I57&gt;0,ROUND(IFTA_Quarterly!$I57*Int_Exchange_2!U$5/100*U$3,2),0)</f>
        <v>#VALUE!</v>
      </c>
      <c r="V40" s="2" t="e">
        <f ca="1">+IF(IFTA_Quarterly!$I57&gt;0,ROUND(IFTA_Quarterly!$I57*Int_Exchange_2!V$5/100*V$3,2),0)</f>
        <v>#VALUE!</v>
      </c>
      <c r="W40" s="2" t="e">
        <f ca="1">+IF(IFTA_Quarterly!$I57&gt;0,ROUND(IFTA_Quarterly!$I57*Int_Exchange_2!W$5/100*W$3,2),0)</f>
        <v>#VALUE!</v>
      </c>
      <c r="X40" s="2" t="e">
        <f ca="1">+IF(IFTA_Quarterly!$I57&gt;0,ROUND(IFTA_Quarterly!$I57*Int_Exchange_2!X$5/100*X$3,2),0)</f>
        <v>#VALUE!</v>
      </c>
      <c r="Y40" s="2" t="e">
        <f ca="1">+IF(IFTA_Quarterly!$I57&gt;0,ROUND(IFTA_Quarterly!$I57*Int_Exchange_2!Y$5/100*Y$3,2),0)</f>
        <v>#VALUE!</v>
      </c>
      <c r="Z40" s="2" t="e">
        <f ca="1">+IF(IFTA_Quarterly!$I57&gt;0,ROUND(IFTA_Quarterly!$I57*Int_Exchange_2!Z$5/100*Z$3,2),0)</f>
        <v>#VALUE!</v>
      </c>
      <c r="AA40" s="2" t="e">
        <f ca="1">+IF(IFTA_Quarterly!$I57&gt;0,ROUND(IFTA_Quarterly!$I57*Int_Exchange_2!AA$5/100*AA$3,2),0)</f>
        <v>#VALUE!</v>
      </c>
      <c r="AB40" s="2" t="e">
        <f ca="1">+IF(IFTA_Quarterly!$I57&gt;0,ROUND(IFTA_Quarterly!$I57*Int_Exchange_2!AB$5/100*AB$3,2),0)</f>
        <v>#VALUE!</v>
      </c>
      <c r="AC40" s="2" t="e">
        <f ca="1">+IF(IFTA_Quarterly!$I57&gt;0,ROUND(IFTA_Quarterly!$I57*Int_Exchange_2!AC$5/100*AC$3,2),0)</f>
        <v>#VALUE!</v>
      </c>
      <c r="AD40" s="2" t="e">
        <f ca="1">+IF(IFTA_Quarterly!$I57&gt;0,ROUND(IFTA_Quarterly!$I57*Int_Exchange_2!AD$5/100*AD$3,2),0)</f>
        <v>#VALUE!</v>
      </c>
      <c r="AE40" s="2" t="e">
        <f ca="1">+IF(IFTA_Quarterly!$I57&gt;0,ROUND(IFTA_Quarterly!$I57*Int_Exchange_2!AE$5/100*AE$3,2),0)</f>
        <v>#VALUE!</v>
      </c>
      <c r="AF40" s="2" t="e">
        <f ca="1">+IF(IFTA_Quarterly!$I57&gt;0,ROUND(IFTA_Quarterly!$I57*Int_Exchange_2!AF$5/100*AF$3,2),0)</f>
        <v>#VALUE!</v>
      </c>
      <c r="AG40" s="2" t="e">
        <f ca="1">+IF(IFTA_Quarterly!$I57&gt;0,ROUND(IFTA_Quarterly!$I57*Int_Exchange_2!AG$5/100*AG$3,2),0)</f>
        <v>#VALUE!</v>
      </c>
      <c r="AH40" s="2" t="e">
        <f ca="1">+IF(IFTA_Quarterly!$I57&gt;0,ROUND(IFTA_Quarterly!$I57*Int_Exchange_2!AH$5/100*AH$3,2),0)</f>
        <v>#VALUE!</v>
      </c>
      <c r="AI40" s="2" t="e">
        <f ca="1">+IF(IFTA_Quarterly!$I57&gt;0,ROUND(IFTA_Quarterly!$I57*Int_Exchange_2!AI$5/100*AI$3,2),0)</f>
        <v>#VALUE!</v>
      </c>
      <c r="AJ40" s="2" t="e">
        <f ca="1">+IF(IFTA_Quarterly!$I57&gt;0,ROUND(IFTA_Quarterly!$I57*Int_Exchange_2!AJ$5/100*AJ$3,2),0)</f>
        <v>#VALUE!</v>
      </c>
      <c r="AK40" s="2" t="e">
        <f ca="1">+IF(IFTA_Quarterly!$I57&gt;0,ROUND(IFTA_Quarterly!$I57*Int_Exchange_2!AK$5/100*AK$3,2),0)</f>
        <v>#VALUE!</v>
      </c>
      <c r="AL40" s="2" t="e">
        <f ca="1">+IF(IFTA_Quarterly!$I57&gt;0,ROUND(IFTA_Quarterly!$I57*Int_Exchange_2!AL$5/100*AL$3,2),0)</f>
        <v>#VALUE!</v>
      </c>
      <c r="AM40" s="2" t="e">
        <f ca="1">+IF(IFTA_Quarterly!$I57&gt;0,ROUND(IFTA_Quarterly!$I57*Int_Exchange_2!AM$5/100*AM$3,2),0)</f>
        <v>#VALUE!</v>
      </c>
      <c r="AN40" s="2" t="e">
        <f ca="1">+IF(IFTA_Quarterly!$I57&gt;0,ROUND(IFTA_Quarterly!$I57*Int_Exchange_2!AN$5/100*AN$3,2),0)</f>
        <v>#VALUE!</v>
      </c>
      <c r="AO40" s="2" t="e">
        <f ca="1">+IF(IFTA_Quarterly!$I57&gt;0,ROUND(IFTA_Quarterly!$I57*Int_Exchange_2!AO$5/100*AO$3,2),0)</f>
        <v>#VALUE!</v>
      </c>
      <c r="AP40" s="2" t="e">
        <f ca="1">+IF(IFTA_Quarterly!$I57&gt;0,ROUND(IFTA_Quarterly!$I57*Int_Exchange_2!AP$5/100*AP$3,2),0)</f>
        <v>#VALUE!</v>
      </c>
      <c r="AQ40" s="2" t="e">
        <f ca="1">+IF(IFTA_Quarterly!$I57&gt;0,ROUND(IFTA_Quarterly!$I57*Int_Exchange_2!AQ$5/100*AQ$3,2),0)</f>
        <v>#VALUE!</v>
      </c>
      <c r="AR40" s="2" t="e">
        <f ca="1">+IF(IFTA_Quarterly!$I57&gt;0,ROUND(IFTA_Quarterly!$I57*Int_Exchange_2!AR$5/100*AR$3,2),0)</f>
        <v>#VALUE!</v>
      </c>
      <c r="AS40" s="2" t="e">
        <f ca="1">+IF(IFTA_Quarterly!$I57&gt;0,ROUND(IFTA_Quarterly!$I57*Int_Exchange_2!AS$5/100*AS$3,2),0)</f>
        <v>#VALUE!</v>
      </c>
      <c r="AT40" s="2" t="e">
        <f ca="1">+IF(IFTA_Quarterly!$I57&gt;0,ROUND(IFTA_Quarterly!$I57*Int_Exchange_2!AT$5/100*AT$3,2),0)</f>
        <v>#VALUE!</v>
      </c>
      <c r="AU40" s="2" t="e">
        <f ca="1">+IF(IFTA_Quarterly!$I57&gt;0,ROUND(IFTA_Quarterly!$I57*Int_Exchange_2!AU$5/100*AU$3,2),0)</f>
        <v>#VALUE!</v>
      </c>
      <c r="AV40" s="2" t="e">
        <f ca="1">+IF(IFTA_Quarterly!$I57&gt;0,ROUND(IFTA_Quarterly!$I57*Int_Exchange_2!AV$5/100*AV$3,2),0)</f>
        <v>#VALUE!</v>
      </c>
      <c r="AW40" s="2" t="e">
        <f ca="1">+IF(IFTA_Quarterly!$I57&gt;0,ROUND(IFTA_Quarterly!$I57*Int_Exchange_2!AW$5/100*AW$3,2),0)</f>
        <v>#VALUE!</v>
      </c>
      <c r="AX40" s="2" t="e">
        <f ca="1">+IF(IFTA_Quarterly!$I57&gt;0,ROUND(IFTA_Quarterly!$I57*Int_Exchange_2!AX$5/100*AX$3,2),0)</f>
        <v>#VALUE!</v>
      </c>
      <c r="AY40" s="2" t="e">
        <f ca="1">+IF(IFTA_Quarterly!$I57&gt;0,ROUND(IFTA_Quarterly!$I57*Int_Exchange_2!AY$5/100*AY$3,2),0)</f>
        <v>#VALUE!</v>
      </c>
      <c r="AZ40" s="2" t="e">
        <f ca="1">+IF(IFTA_Quarterly!$I57&gt;0,ROUND(IFTA_Quarterly!$I57*Int_Exchange_2!AZ$5/100*AZ$3,2),0)</f>
        <v>#VALUE!</v>
      </c>
      <c r="BA40" s="2" t="e">
        <f ca="1">+IF(IFTA_Quarterly!$I57&gt;0,ROUND(IFTA_Quarterly!$I57*Int_Exchange_2!BA$5/100*BA$3,2),0)</f>
        <v>#VALUE!</v>
      </c>
      <c r="BB40" s="2" t="e">
        <f ca="1">+IF(IFTA_Quarterly!$I57&gt;0,ROUND(IFTA_Quarterly!$I57*Int_Exchange_2!BB$5/100*BB$3,2),0)</f>
        <v>#VALUE!</v>
      </c>
      <c r="BC40" s="2" t="e">
        <f ca="1">+IF(IFTA_Quarterly!$I57&gt;0,ROUND(IFTA_Quarterly!$I57*Int_Exchange_2!BC$5/100*BC$3,2),0)</f>
        <v>#VALUE!</v>
      </c>
      <c r="BD40" s="2" t="e">
        <f ca="1">+IF(IFTA_Quarterly!$I57&gt;0,ROUND(IFTA_Quarterly!$I57*Int_Exchange_2!BD$5/100*BD$3,2),0)</f>
        <v>#VALUE!</v>
      </c>
      <c r="BE40" s="2" t="e">
        <f ca="1">+IF(IFTA_Quarterly!$I57&gt;0,ROUND(IFTA_Quarterly!$I57*Int_Exchange_2!BE$5/100*BE$3,2),0)</f>
        <v>#VALUE!</v>
      </c>
      <c r="BF40" s="2" t="e">
        <f ca="1">+IF(IFTA_Quarterly!$I57&gt;0,ROUND(IFTA_Quarterly!$I57*Int_Exchange_2!BF$5/100*BF$3,2),0)</f>
        <v>#VALUE!</v>
      </c>
      <c r="BG40" s="2" t="e">
        <f ca="1">+IF(IFTA_Quarterly!$I57&gt;0,ROUND(IFTA_Quarterly!$I57*Int_Exchange_2!BG$5/100*BG$3,2),0)</f>
        <v>#VALUE!</v>
      </c>
      <c r="BH40" s="2" t="e">
        <f ca="1">+IF(IFTA_Quarterly!$I57&gt;0,ROUND(IFTA_Quarterly!$I57*Int_Exchange_2!BH$5/100*BH$3,2),0)</f>
        <v>#VALUE!</v>
      </c>
      <c r="BI40" s="2" t="e">
        <f ca="1">+IF(IFTA_Quarterly!$I57&gt;0,ROUND(IFTA_Quarterly!$I57*Int_Exchange_2!BI$5/100*BI$3,2),0)</f>
        <v>#VALUE!</v>
      </c>
      <c r="BJ40" s="2" t="e">
        <f ca="1">+IF(IFTA_Quarterly!$I57&gt;0,ROUND(IFTA_Quarterly!$I57*Int_Exchange_2!BJ$5/100*BJ$3,2),0)</f>
        <v>#VALUE!</v>
      </c>
      <c r="BK40" s="2" t="e">
        <f ca="1">+IF(IFTA_Quarterly!$I57&gt;0,ROUND(IFTA_Quarterly!$I57*Int_Exchange_2!BK$5/100*BK$3,2),0)</f>
        <v>#VALUE!</v>
      </c>
      <c r="BL40" s="2" t="e">
        <f ca="1">+IF(IFTA_Quarterly!$I57&gt;0,ROUND(IFTA_Quarterly!$I57*Int_Exchange_2!BL$5/100*BL$3,2),0)</f>
        <v>#VALUE!</v>
      </c>
      <c r="BM40" s="2" t="e">
        <f ca="1">+IF(IFTA_Quarterly!$I57&gt;0,ROUND(IFTA_Quarterly!$I57*Int_Exchange_2!BM$5/100*BM$3,2),0)</f>
        <v>#VALUE!</v>
      </c>
      <c r="BN40" s="2" t="e">
        <f ca="1">+IF(IFTA_Quarterly!$I57&gt;0,ROUND(IFTA_Quarterly!$I57*Int_Exchange_2!BN$5/100*BN$3,2),0)</f>
        <v>#VALUE!</v>
      </c>
      <c r="BO40" s="2" t="e">
        <f ca="1">+IF(IFTA_Quarterly!$I57&gt;0,ROUND(IFTA_Quarterly!$I57*Int_Exchange_2!BO$5/100*BO$3,2),0)</f>
        <v>#VALUE!</v>
      </c>
      <c r="BP40" s="2" t="e">
        <f ca="1">+IF(IFTA_Quarterly!$I57&gt;0,ROUND(IFTA_Quarterly!$I57*Int_Exchange_2!BP$5/100*BP$3,2),0)</f>
        <v>#VALUE!</v>
      </c>
      <c r="BQ40" s="2" t="e">
        <f ca="1">+IF(IFTA_Quarterly!$I57&gt;0,ROUND(IFTA_Quarterly!$I57*Int_Exchange_2!BQ$5/100*BQ$3,2),0)</f>
        <v>#VALUE!</v>
      </c>
      <c r="BR40" s="2" t="e">
        <f ca="1">+IF(IFTA_Quarterly!$I57&gt;0,ROUND(IFTA_Quarterly!$I57*Int_Exchange_2!BR$5/100*BR$3,2),0)</f>
        <v>#VALUE!</v>
      </c>
      <c r="BS40" s="2" t="e">
        <f ca="1">+IF(IFTA_Quarterly!$I57&gt;0,ROUND(IFTA_Quarterly!$I57*Int_Exchange_2!BS$5/100*BS$3,2),0)</f>
        <v>#VALUE!</v>
      </c>
      <c r="BT40" s="2" t="e">
        <f ca="1">+IF(IFTA_Quarterly!$I57&gt;0,ROUND(IFTA_Quarterly!$I57*Int_Exchange_2!BT$5/100*BT$3,2),0)</f>
        <v>#VALUE!</v>
      </c>
      <c r="BU40" s="2" t="e">
        <f ca="1">+IF(IFTA_Quarterly!$I57&gt;0,ROUND(IFTA_Quarterly!$I57*Int_Exchange_2!BU$5/100*BU$3,2),0)</f>
        <v>#VALUE!</v>
      </c>
      <c r="BV40" s="2" t="e">
        <f ca="1">+IF(IFTA_Quarterly!$I57&gt;0,ROUND(IFTA_Quarterly!$I57*Int_Exchange_2!BV$5/100*BV$3,2),0)</f>
        <v>#VALUE!</v>
      </c>
      <c r="BW40" s="2" t="e">
        <f ca="1">+IF(IFTA_Quarterly!$I57&gt;0,ROUND(IFTA_Quarterly!$I57*Int_Exchange_2!BW$5/100*BW$3,2),0)</f>
        <v>#VALUE!</v>
      </c>
      <c r="BX40" s="2" t="e">
        <f ca="1">+IF(IFTA_Quarterly!$I57&gt;0,ROUND(IFTA_Quarterly!$I57*Int_Exchange_2!BX$5/100*BX$3,2),0)</f>
        <v>#VALUE!</v>
      </c>
      <c r="BY40" s="2" t="e">
        <f ca="1">+IF(IFTA_Quarterly!$I57&gt;0,ROUND(IFTA_Quarterly!$I57*Int_Exchange_2!BY$5/100*BY$3,2),0)</f>
        <v>#VALUE!</v>
      </c>
      <c r="BZ40" s="2" t="e">
        <f ca="1">+IF(IFTA_Quarterly!$I57&gt;0,ROUND(IFTA_Quarterly!$I57*Int_Exchange_2!BZ$5/100*BZ$3,2),0)</f>
        <v>#VALUE!</v>
      </c>
      <c r="CA40" s="2" t="e">
        <f ca="1">+IF(IFTA_Quarterly!$I57&gt;0,ROUND(IFTA_Quarterly!$I57*Int_Exchange_2!CA$5/100*CA$3,2),0)</f>
        <v>#VALUE!</v>
      </c>
      <c r="CB40" s="2" t="e">
        <f ca="1">+IF(IFTA_Quarterly!$I57&gt;0,ROUND(IFTA_Quarterly!$I57*Int_Exchange_2!CB$5/100*CB$3,2),0)</f>
        <v>#VALUE!</v>
      </c>
      <c r="CC40" s="2" t="e">
        <f ca="1">+IF(IFTA_Quarterly!$I57&gt;0,ROUND(IFTA_Quarterly!$I57*Int_Exchange_2!CC$5/100*CC$3,2),0)</f>
        <v>#VALUE!</v>
      </c>
      <c r="CD40" s="2" t="e">
        <f ca="1">+IF(IFTA_Quarterly!$I57&gt;0,ROUND(IFTA_Quarterly!$I57*Int_Exchange_2!CD$5/100*CD$3,2),0)</f>
        <v>#VALUE!</v>
      </c>
      <c r="CE40" s="2" t="e">
        <f ca="1">+IF(IFTA_Quarterly!$I57&gt;0,ROUND(IFTA_Quarterly!$I57*Int_Exchange_2!CE$5/100*CE$3,2),0)</f>
        <v>#VALUE!</v>
      </c>
      <c r="CF40" s="2" t="e">
        <f ca="1">+IF(IFTA_Quarterly!$I57&gt;0,ROUND(IFTA_Quarterly!$I57*Int_Exchange_2!CF$5/100*CF$3,2),0)</f>
        <v>#VALUE!</v>
      </c>
      <c r="CG40" s="2" t="e">
        <f ca="1">+IF(IFTA_Quarterly!$I57&gt;0,ROUND(IFTA_Quarterly!$I57*Int_Exchange_2!CG$5/100*CG$3,2),0)</f>
        <v>#VALUE!</v>
      </c>
      <c r="CH40" s="2" t="e">
        <f ca="1">+IF(IFTA_Quarterly!$I57&gt;0,ROUND(IFTA_Quarterly!$I57*Int_Exchange_2!CH$5/100*CH$3,2),0)</f>
        <v>#VALUE!</v>
      </c>
      <c r="CI40" s="2" t="e">
        <f ca="1">+IF(IFTA_Quarterly!$I57&gt;0,ROUND(IFTA_Quarterly!$I57*Int_Exchange_2!CI$5/100*CI$3,2),0)</f>
        <v>#VALUE!</v>
      </c>
      <c r="CJ40" s="2" t="e">
        <f ca="1">+IF(IFTA_Quarterly!$I57&gt;0,ROUND(IFTA_Quarterly!$I57*Int_Exchange_2!CJ$5/100*CJ$3,2),0)</f>
        <v>#VALUE!</v>
      </c>
      <c r="CK40" s="2" t="e">
        <f ca="1">+IF(IFTA_Quarterly!$I57&gt;0,ROUND(IFTA_Quarterly!$I57*Int_Exchange_2!CK$5/100*CK$3,2),0)</f>
        <v>#VALUE!</v>
      </c>
      <c r="CL40" s="2" t="e">
        <f ca="1">+IF(IFTA_Quarterly!$I57&gt;0,ROUND(IFTA_Quarterly!$I57*Int_Exchange_2!CL$5/100*CL$3,2),0)</f>
        <v>#VALUE!</v>
      </c>
      <c r="CM40" s="2" t="e">
        <f ca="1">+IF(IFTA_Quarterly!$I57&gt;0,ROUND(IFTA_Quarterly!$I57*Int_Exchange_2!CM$5/100*CM$3,2),0)</f>
        <v>#VALUE!</v>
      </c>
      <c r="CN40" s="2" t="e">
        <f ca="1">+IF(IFTA_Quarterly!$I57&gt;0,ROUND(IFTA_Quarterly!$I57*Int_Exchange_2!CN$5/100*CN$3,2),0)</f>
        <v>#VALUE!</v>
      </c>
      <c r="CO40" s="2" t="e">
        <f ca="1">+IF(IFTA_Quarterly!$I57&gt;0,ROUND(IFTA_Quarterly!$I57*Int_Exchange_2!CO$5/100*CO$3,2),0)</f>
        <v>#VALUE!</v>
      </c>
      <c r="CP40" s="2" t="e">
        <f ca="1">+IF(IFTA_Quarterly!$I57&gt;0,ROUND(IFTA_Quarterly!$I57*Int_Exchange_2!CP$5/100*CP$3,2),0)</f>
        <v>#VALUE!</v>
      </c>
      <c r="CQ40" s="2" t="e">
        <f ca="1">+IF(IFTA_Quarterly!$I57&gt;0,ROUND(IFTA_Quarterly!$I57*Int_Exchange_2!CQ$5/100*CQ$3,2),0)</f>
        <v>#VALUE!</v>
      </c>
      <c r="CR40" s="2" t="e">
        <f ca="1">+IF(IFTA_Quarterly!$I57&gt;0,ROUND(IFTA_Quarterly!$I57*Int_Exchange_2!CR$5/100*CR$3,2),0)</f>
        <v>#VALUE!</v>
      </c>
      <c r="CS40" s="2" t="e">
        <f ca="1">+IF(IFTA_Quarterly!$I57&gt;0,ROUND(IFTA_Quarterly!$I57*Int_Exchange_2!CS$5/100*CS$3,2),0)</f>
        <v>#VALUE!</v>
      </c>
      <c r="CT40" s="2" t="e">
        <f ca="1">+IF(IFTA_Quarterly!$I57&gt;0,ROUND(IFTA_Quarterly!$I57*Int_Exchange_2!CT$5/100*CT$3,2),0)</f>
        <v>#VALUE!</v>
      </c>
      <c r="CU40" s="2" t="e">
        <f ca="1">+IF(IFTA_Quarterly!$I57&gt;0,ROUND(IFTA_Quarterly!$I57*Int_Exchange_2!CU$5/100*CU$3,2),0)</f>
        <v>#VALUE!</v>
      </c>
      <c r="CV40" s="2" t="e">
        <f ca="1">+IF(IFTA_Quarterly!$I57&gt;0,ROUND(IFTA_Quarterly!$I57*Int_Exchange_2!CV$5/100*CV$3,2),0)</f>
        <v>#VALUE!</v>
      </c>
      <c r="CW40" s="2" t="e">
        <f ca="1">+IF(IFTA_Quarterly!$I57&gt;0,ROUND(IFTA_Quarterly!$I57*Int_Exchange_2!CW$5/100*CW$3,2),0)</f>
        <v>#VALUE!</v>
      </c>
      <c r="CX40" s="2" t="e">
        <f ca="1">+IF(IFTA_Quarterly!$I57&gt;0,ROUND(IFTA_Quarterly!$I57*Int_Exchange_2!CX$5/100*CX$3,2),0)</f>
        <v>#VALUE!</v>
      </c>
      <c r="CY40" s="2" t="e">
        <f ca="1">+IF(IFTA_Quarterly!$I57&gt;0,ROUND(IFTA_Quarterly!$I57*Int_Exchange_2!CY$5/100*CY$3,2),0)</f>
        <v>#VALUE!</v>
      </c>
      <c r="CZ40" s="2" t="e">
        <f ca="1">+IF(IFTA_Quarterly!$I57&gt;0,ROUND(IFTA_Quarterly!$I57*Int_Exchange_2!CZ$5/100*CZ$3,2),0)</f>
        <v>#VALUE!</v>
      </c>
      <c r="DA40" s="2" t="e">
        <f ca="1">+IF(IFTA_Quarterly!$I57&gt;0,ROUND(IFTA_Quarterly!$I57*Int_Exchange_2!DA$5/100*DA$3,2),0)</f>
        <v>#VALUE!</v>
      </c>
      <c r="DB40" s="2" t="e">
        <f ca="1">+IF(IFTA_Quarterly!$I57&gt;0,ROUND(IFTA_Quarterly!$I57*Int_Exchange_2!DB$5/100*DB$3,2),0)</f>
        <v>#VALUE!</v>
      </c>
      <c r="DC40" s="2" t="e">
        <f ca="1">+IF(IFTA_Quarterly!$I57&gt;0,ROUND(IFTA_Quarterly!$I57*Int_Exchange_2!DC$5/100*DC$3,2),0)</f>
        <v>#VALUE!</v>
      </c>
      <c r="DD40" s="2" t="e">
        <f ca="1">+IF(IFTA_Quarterly!$I57&gt;0,ROUND(IFTA_Quarterly!$I57*Int_Exchange_2!DD$5/100*DD$3,2),0)</f>
        <v>#VALUE!</v>
      </c>
      <c r="DE40" s="2" t="e">
        <f ca="1">+IF(IFTA_Quarterly!$I57&gt;0,ROUND(IFTA_Quarterly!$I57*Int_Exchange_2!DE$5/100*DE$3,2),0)</f>
        <v>#VALUE!</v>
      </c>
      <c r="DF40" s="2" t="e">
        <f ca="1">+IF(IFTA_Quarterly!$I57&gt;0,ROUND(IFTA_Quarterly!$I57*Int_Exchange_2!DF$5/100*DF$3,2),0)</f>
        <v>#VALUE!</v>
      </c>
      <c r="DG40" s="2" t="e">
        <f ca="1">+IF(IFTA_Quarterly!$I57&gt;0,ROUND(IFTA_Quarterly!$I57*Int_Exchange_2!DG$5/100*DG$3,2),0)</f>
        <v>#VALUE!</v>
      </c>
      <c r="DH40" s="2" t="e">
        <f ca="1">+IF(IFTA_Quarterly!$I57&gt;0,ROUND(IFTA_Quarterly!$I57*Int_Exchange_2!DH$5/100*DH$3,2),0)</f>
        <v>#VALUE!</v>
      </c>
      <c r="DI40" s="2" t="e">
        <f ca="1">+IF(IFTA_Quarterly!$I57&gt;0,ROUND(IFTA_Quarterly!$I57*Int_Exchange_2!DI$5/100*DI$3,2),0)</f>
        <v>#VALUE!</v>
      </c>
      <c r="DJ40" s="2" t="e">
        <f ca="1">+IF(IFTA_Quarterly!$I57&gt;0,ROUND(IFTA_Quarterly!$I57*Int_Exchange_2!DJ$5/100*DJ$3,2),0)</f>
        <v>#VALUE!</v>
      </c>
      <c r="DK40" s="2" t="e">
        <f ca="1">+IF(IFTA_Quarterly!$I57&gt;0,ROUND(IFTA_Quarterly!$I57*Int_Exchange_2!DK$5/100*DK$3,2),0)</f>
        <v>#VALUE!</v>
      </c>
      <c r="DL40" s="2" t="e">
        <f ca="1">+IF(IFTA_Quarterly!$I57&gt;0,ROUND(IFTA_Quarterly!$I57*Int_Exchange_2!DL$5/100*DL$3,2),0)</f>
        <v>#VALUE!</v>
      </c>
      <c r="DM40" s="2" t="e">
        <f ca="1">+IF(IFTA_Quarterly!$I57&gt;0,ROUND(IFTA_Quarterly!$I57*Int_Exchange_2!DM$5/100*DM$3,2),0)</f>
        <v>#VALUE!</v>
      </c>
      <c r="DN40" s="2" t="e">
        <f ca="1">+IF(IFTA_Quarterly!$I57&gt;0,ROUND(IFTA_Quarterly!$I57*Int_Exchange_2!DN$5/100*DN$3,2),0)</f>
        <v>#VALUE!</v>
      </c>
      <c r="DO40" s="2" t="e">
        <f ca="1">+IF(IFTA_Quarterly!$I57&gt;0,ROUND(IFTA_Quarterly!$I57*Int_Exchange_2!DO$5/100*DO$3,2),0)</f>
        <v>#VALUE!</v>
      </c>
      <c r="DP40" s="2" t="e">
        <f ca="1">+IF(IFTA_Quarterly!$I57&gt;0,ROUND(IFTA_Quarterly!$I57*Int_Exchange_2!DP$5/100*DP$3,2),0)</f>
        <v>#VALUE!</v>
      </c>
      <c r="DQ40" s="2" t="e">
        <f ca="1">+IF(IFTA_Quarterly!$I57&gt;0,ROUND(IFTA_Quarterly!$I57*Int_Exchange_2!DQ$5/100*DQ$3,2),0)</f>
        <v>#VALUE!</v>
      </c>
      <c r="DR40" s="2" t="e">
        <f ca="1">+IF(IFTA_Quarterly!$I57&gt;0,ROUND(IFTA_Quarterly!$I57*Int_Exchange_2!DR$5/100*DR$3,2),0)</f>
        <v>#VALUE!</v>
      </c>
      <c r="DS40" s="2" t="e">
        <f ca="1">+IF(IFTA_Quarterly!$I57&gt;0,ROUND(IFTA_Quarterly!$I57*Int_Exchange_2!DS$5/100*DS$3,2),0)</f>
        <v>#VALUE!</v>
      </c>
      <c r="DT40" s="2" t="e">
        <f ca="1">+IF(IFTA_Quarterly!$I57&gt;0,ROUND(IFTA_Quarterly!$I57*Int_Exchange_2!DT$5/100*DT$3,2),0)</f>
        <v>#VALUE!</v>
      </c>
      <c r="DU40" s="2" t="e">
        <f ca="1">+IF(IFTA_Quarterly!$I57&gt;0,ROUND(IFTA_Quarterly!$I57*Int_Exchange_2!DU$5/100*DU$3,2),0)</f>
        <v>#VALUE!</v>
      </c>
      <c r="DV40" s="2" t="e">
        <f ca="1">+IF(IFTA_Quarterly!$I57&gt;0,ROUND(IFTA_Quarterly!$I57*Int_Exchange_2!DV$5/100*DV$3,2),0)</f>
        <v>#VALUE!</v>
      </c>
      <c r="DW40" s="2" t="e">
        <f ca="1">+IF(IFTA_Quarterly!$I57&gt;0,ROUND(IFTA_Quarterly!$I57*Int_Exchange_2!DW$5/100*DW$3,2),0)</f>
        <v>#VALUE!</v>
      </c>
      <c r="DX40" s="2" t="e">
        <f ca="1">+IF(IFTA_Quarterly!$I57&gt;0,ROUND(IFTA_Quarterly!$I57*Int_Exchange_2!DX$5/100*DX$3,2),0)</f>
        <v>#VALUE!</v>
      </c>
      <c r="DY40" s="2" t="e">
        <f ca="1">+IF(IFTA_Quarterly!$I57&gt;0,ROUND(IFTA_Quarterly!$I57*Int_Exchange_2!DY$5/100*DY$3,2),0)</f>
        <v>#VALUE!</v>
      </c>
      <c r="DZ40" s="2" t="e">
        <f ca="1">+IF(IFTA_Quarterly!$I57&gt;0,ROUND(IFTA_Quarterly!$I57*Int_Exchange_2!DZ$5/100*DZ$3,2),0)</f>
        <v>#VALUE!</v>
      </c>
      <c r="EA40" s="2" t="e">
        <f ca="1">+IF(IFTA_Quarterly!$I57&gt;0,ROUND(IFTA_Quarterly!$I57*Int_Exchange_2!EA$5/100*EA$3,2),0)</f>
        <v>#VALUE!</v>
      </c>
      <c r="EB40" s="2" t="e">
        <f ca="1">+IF(IFTA_Quarterly!$I57&gt;0,ROUND(IFTA_Quarterly!$I57*Int_Exchange_2!EB$5/100*EB$3,2),0)</f>
        <v>#VALUE!</v>
      </c>
      <c r="EC40" s="2" t="e">
        <f ca="1">+IF(IFTA_Quarterly!$I57&gt;0,ROUND(IFTA_Quarterly!$I57*Int_Exchange_2!EC$5/100*EC$3,2),0)</f>
        <v>#VALUE!</v>
      </c>
      <c r="ED40" s="2" t="e">
        <f ca="1">+IF(IFTA_Quarterly!$I57&gt;0,ROUND(IFTA_Quarterly!$I57*Int_Exchange_2!ED$5/100*ED$3,2),0)</f>
        <v>#VALUE!</v>
      </c>
      <c r="EE40" s="2" t="e">
        <f ca="1">+IF(IFTA_Quarterly!$I57&gt;0,ROUND(IFTA_Quarterly!$I57*Int_Exchange_2!EE$5/100*EE$3,2),0)</f>
        <v>#VALUE!</v>
      </c>
    </row>
    <row r="41" spans="1:135" x14ac:dyDescent="0.25">
      <c r="A41" s="2" t="s">
        <v>51</v>
      </c>
      <c r="B41" s="2" t="str">
        <f t="shared" ca="1" si="97"/>
        <v/>
      </c>
      <c r="C41" s="2" t="e">
        <f ca="1">+IF(IFTA_Quarterly!$I58&gt;0,ROUND(IFTA_Quarterly!$I58*Int_Exchange_2!C$5/100*C$3,2),0)</f>
        <v>#VALUE!</v>
      </c>
      <c r="D41" s="2" t="e">
        <f ca="1">+IF(IFTA_Quarterly!$I58&gt;0,ROUND(IFTA_Quarterly!$I58*Int_Exchange_2!D$5/100*D$3,2),0)</f>
        <v>#VALUE!</v>
      </c>
      <c r="E41" s="2" t="e">
        <f ca="1">+IF(IFTA_Quarterly!$I58&gt;0,ROUND(IFTA_Quarterly!$I58*Int_Exchange_2!E$5/100*E$3,2),0)</f>
        <v>#VALUE!</v>
      </c>
      <c r="F41" s="2" t="e">
        <f ca="1">+IF(IFTA_Quarterly!$I58&gt;0,ROUND(IFTA_Quarterly!$I58*Int_Exchange_2!F$5/100*F$3,2),0)</f>
        <v>#VALUE!</v>
      </c>
      <c r="G41" s="2" t="e">
        <f ca="1">+IF(IFTA_Quarterly!$I58&gt;0,ROUND(IFTA_Quarterly!$I58*Int_Exchange_2!G$5/100*G$3,2),0)</f>
        <v>#VALUE!</v>
      </c>
      <c r="H41" s="2" t="e">
        <f ca="1">+IF(IFTA_Quarterly!$I58&gt;0,ROUND(IFTA_Quarterly!$I58*Int_Exchange_2!H$5/100*H$3,2),0)</f>
        <v>#VALUE!</v>
      </c>
      <c r="I41" s="2" t="e">
        <f ca="1">+IF(IFTA_Quarterly!$I58&gt;0,ROUND(IFTA_Quarterly!$I58*Int_Exchange_2!I$5/100*I$3,2),0)</f>
        <v>#VALUE!</v>
      </c>
      <c r="J41" s="2" t="e">
        <f ca="1">+IF(IFTA_Quarterly!$I58&gt;0,ROUND(IFTA_Quarterly!$I58*Int_Exchange_2!J$5/100*J$3,2),0)</f>
        <v>#VALUE!</v>
      </c>
      <c r="K41" s="2" t="e">
        <f ca="1">+IF(IFTA_Quarterly!$I58&gt;0,ROUND(IFTA_Quarterly!$I58*Int_Exchange_2!K$5/100*K$3,2),0)</f>
        <v>#VALUE!</v>
      </c>
      <c r="L41" s="2" t="e">
        <f ca="1">+IF(IFTA_Quarterly!$I58&gt;0,ROUND(IFTA_Quarterly!$I58*Int_Exchange_2!L$5/100*L$3,2),0)</f>
        <v>#VALUE!</v>
      </c>
      <c r="M41" s="2" t="e">
        <f ca="1">+IF(IFTA_Quarterly!$I58&gt;0,ROUND(IFTA_Quarterly!$I58*Int_Exchange_2!M$5/100*M$3,2),0)</f>
        <v>#VALUE!</v>
      </c>
      <c r="N41" s="2" t="e">
        <f ca="1">+IF(IFTA_Quarterly!$I58&gt;0,ROUND(IFTA_Quarterly!$I58*Int_Exchange_2!N$5/100*N$3,2),0)</f>
        <v>#VALUE!</v>
      </c>
      <c r="O41" s="2" t="e">
        <f ca="1">+IF(IFTA_Quarterly!$I58&gt;0,ROUND(IFTA_Quarterly!$I58*Int_Exchange_2!O$5/100*O$3,2),0)</f>
        <v>#VALUE!</v>
      </c>
      <c r="P41" s="2" t="e">
        <f ca="1">+IF(IFTA_Quarterly!$I58&gt;0,ROUND(IFTA_Quarterly!$I58*Int_Exchange_2!P$5/100*P$3,2),0)</f>
        <v>#VALUE!</v>
      </c>
      <c r="Q41" s="2" t="e">
        <f ca="1">+IF(IFTA_Quarterly!$I58&gt;0,ROUND(IFTA_Quarterly!$I58*Int_Exchange_2!Q$5/100*Q$3,2),0)</f>
        <v>#VALUE!</v>
      </c>
      <c r="R41" s="2" t="e">
        <f ca="1">+IF(IFTA_Quarterly!$I58&gt;0,ROUND(IFTA_Quarterly!$I58*Int_Exchange_2!R$5/100*R$3,2),0)</f>
        <v>#VALUE!</v>
      </c>
      <c r="S41" s="2" t="e">
        <f ca="1">+IF(IFTA_Quarterly!$I58&gt;0,ROUND(IFTA_Quarterly!$I58*Int_Exchange_2!S$5/100*S$3,2),0)</f>
        <v>#VALUE!</v>
      </c>
      <c r="T41" s="2" t="e">
        <f ca="1">+IF(IFTA_Quarterly!$I58&gt;0,ROUND(IFTA_Quarterly!$I58*Int_Exchange_2!T$5/100*T$3,2),0)</f>
        <v>#VALUE!</v>
      </c>
      <c r="U41" s="2" t="e">
        <f ca="1">+IF(IFTA_Quarterly!$I58&gt;0,ROUND(IFTA_Quarterly!$I58*Int_Exchange_2!U$5/100*U$3,2),0)</f>
        <v>#VALUE!</v>
      </c>
      <c r="V41" s="2" t="e">
        <f ca="1">+IF(IFTA_Quarterly!$I58&gt;0,ROUND(IFTA_Quarterly!$I58*Int_Exchange_2!V$5/100*V$3,2),0)</f>
        <v>#VALUE!</v>
      </c>
      <c r="W41" s="2" t="e">
        <f ca="1">+IF(IFTA_Quarterly!$I58&gt;0,ROUND(IFTA_Quarterly!$I58*Int_Exchange_2!W$5/100*W$3,2),0)</f>
        <v>#VALUE!</v>
      </c>
      <c r="X41" s="2" t="e">
        <f ca="1">+IF(IFTA_Quarterly!$I58&gt;0,ROUND(IFTA_Quarterly!$I58*Int_Exchange_2!X$5/100*X$3,2),0)</f>
        <v>#VALUE!</v>
      </c>
      <c r="Y41" s="2" t="e">
        <f ca="1">+IF(IFTA_Quarterly!$I58&gt;0,ROUND(IFTA_Quarterly!$I58*Int_Exchange_2!Y$5/100*Y$3,2),0)</f>
        <v>#VALUE!</v>
      </c>
      <c r="Z41" s="2" t="e">
        <f ca="1">+IF(IFTA_Quarterly!$I58&gt;0,ROUND(IFTA_Quarterly!$I58*Int_Exchange_2!Z$5/100*Z$3,2),0)</f>
        <v>#VALUE!</v>
      </c>
      <c r="AA41" s="2" t="e">
        <f ca="1">+IF(IFTA_Quarterly!$I58&gt;0,ROUND(IFTA_Quarterly!$I58*Int_Exchange_2!AA$5/100*AA$3,2),0)</f>
        <v>#VALUE!</v>
      </c>
      <c r="AB41" s="2" t="e">
        <f ca="1">+IF(IFTA_Quarterly!$I58&gt;0,ROUND(IFTA_Quarterly!$I58*Int_Exchange_2!AB$5/100*AB$3,2),0)</f>
        <v>#VALUE!</v>
      </c>
      <c r="AC41" s="2" t="e">
        <f ca="1">+IF(IFTA_Quarterly!$I58&gt;0,ROUND(IFTA_Quarterly!$I58*Int_Exchange_2!AC$5/100*AC$3,2),0)</f>
        <v>#VALUE!</v>
      </c>
      <c r="AD41" s="2" t="e">
        <f ca="1">+IF(IFTA_Quarterly!$I58&gt;0,ROUND(IFTA_Quarterly!$I58*Int_Exchange_2!AD$5/100*AD$3,2),0)</f>
        <v>#VALUE!</v>
      </c>
      <c r="AE41" s="2" t="e">
        <f ca="1">+IF(IFTA_Quarterly!$I58&gt;0,ROUND(IFTA_Quarterly!$I58*Int_Exchange_2!AE$5/100*AE$3,2),0)</f>
        <v>#VALUE!</v>
      </c>
      <c r="AF41" s="2" t="e">
        <f ca="1">+IF(IFTA_Quarterly!$I58&gt;0,ROUND(IFTA_Quarterly!$I58*Int_Exchange_2!AF$5/100*AF$3,2),0)</f>
        <v>#VALUE!</v>
      </c>
      <c r="AG41" s="2" t="e">
        <f ca="1">+IF(IFTA_Quarterly!$I58&gt;0,ROUND(IFTA_Quarterly!$I58*Int_Exchange_2!AG$5/100*AG$3,2),0)</f>
        <v>#VALUE!</v>
      </c>
      <c r="AH41" s="2" t="e">
        <f ca="1">+IF(IFTA_Quarterly!$I58&gt;0,ROUND(IFTA_Quarterly!$I58*Int_Exchange_2!AH$5/100*AH$3,2),0)</f>
        <v>#VALUE!</v>
      </c>
      <c r="AI41" s="2" t="e">
        <f ca="1">+IF(IFTA_Quarterly!$I58&gt;0,ROUND(IFTA_Quarterly!$I58*Int_Exchange_2!AI$5/100*AI$3,2),0)</f>
        <v>#VALUE!</v>
      </c>
      <c r="AJ41" s="2" t="e">
        <f ca="1">+IF(IFTA_Quarterly!$I58&gt;0,ROUND(IFTA_Quarterly!$I58*Int_Exchange_2!AJ$5/100*AJ$3,2),0)</f>
        <v>#VALUE!</v>
      </c>
      <c r="AK41" s="2" t="e">
        <f ca="1">+IF(IFTA_Quarterly!$I58&gt;0,ROUND(IFTA_Quarterly!$I58*Int_Exchange_2!AK$5/100*AK$3,2),0)</f>
        <v>#VALUE!</v>
      </c>
      <c r="AL41" s="2" t="e">
        <f ca="1">+IF(IFTA_Quarterly!$I58&gt;0,ROUND(IFTA_Quarterly!$I58*Int_Exchange_2!AL$5/100*AL$3,2),0)</f>
        <v>#VALUE!</v>
      </c>
      <c r="AM41" s="2" t="e">
        <f ca="1">+IF(IFTA_Quarterly!$I58&gt;0,ROUND(IFTA_Quarterly!$I58*Int_Exchange_2!AM$5/100*AM$3,2),0)</f>
        <v>#VALUE!</v>
      </c>
      <c r="AN41" s="2" t="e">
        <f ca="1">+IF(IFTA_Quarterly!$I58&gt;0,ROUND(IFTA_Quarterly!$I58*Int_Exchange_2!AN$5/100*AN$3,2),0)</f>
        <v>#VALUE!</v>
      </c>
      <c r="AO41" s="2" t="e">
        <f ca="1">+IF(IFTA_Quarterly!$I58&gt;0,ROUND(IFTA_Quarterly!$I58*Int_Exchange_2!AO$5/100*AO$3,2),0)</f>
        <v>#VALUE!</v>
      </c>
      <c r="AP41" s="2" t="e">
        <f ca="1">+IF(IFTA_Quarterly!$I58&gt;0,ROUND(IFTA_Quarterly!$I58*Int_Exchange_2!AP$5/100*AP$3,2),0)</f>
        <v>#VALUE!</v>
      </c>
      <c r="AQ41" s="2" t="e">
        <f ca="1">+IF(IFTA_Quarterly!$I58&gt;0,ROUND(IFTA_Quarterly!$I58*Int_Exchange_2!AQ$5/100*AQ$3,2),0)</f>
        <v>#VALUE!</v>
      </c>
      <c r="AR41" s="2" t="e">
        <f ca="1">+IF(IFTA_Quarterly!$I58&gt;0,ROUND(IFTA_Quarterly!$I58*Int_Exchange_2!AR$5/100*AR$3,2),0)</f>
        <v>#VALUE!</v>
      </c>
      <c r="AS41" s="2" t="e">
        <f ca="1">+IF(IFTA_Quarterly!$I58&gt;0,ROUND(IFTA_Quarterly!$I58*Int_Exchange_2!AS$5/100*AS$3,2),0)</f>
        <v>#VALUE!</v>
      </c>
      <c r="AT41" s="2" t="e">
        <f ca="1">+IF(IFTA_Quarterly!$I58&gt;0,ROUND(IFTA_Quarterly!$I58*Int_Exchange_2!AT$5/100*AT$3,2),0)</f>
        <v>#VALUE!</v>
      </c>
      <c r="AU41" s="2" t="e">
        <f ca="1">+IF(IFTA_Quarterly!$I58&gt;0,ROUND(IFTA_Quarterly!$I58*Int_Exchange_2!AU$5/100*AU$3,2),0)</f>
        <v>#VALUE!</v>
      </c>
      <c r="AV41" s="2" t="e">
        <f ca="1">+IF(IFTA_Quarterly!$I58&gt;0,ROUND(IFTA_Quarterly!$I58*Int_Exchange_2!AV$5/100*AV$3,2),0)</f>
        <v>#VALUE!</v>
      </c>
      <c r="AW41" s="2" t="e">
        <f ca="1">+IF(IFTA_Quarterly!$I58&gt;0,ROUND(IFTA_Quarterly!$I58*Int_Exchange_2!AW$5/100*AW$3,2),0)</f>
        <v>#VALUE!</v>
      </c>
      <c r="AX41" s="2" t="e">
        <f ca="1">+IF(IFTA_Quarterly!$I58&gt;0,ROUND(IFTA_Quarterly!$I58*Int_Exchange_2!AX$5/100*AX$3,2),0)</f>
        <v>#VALUE!</v>
      </c>
      <c r="AY41" s="2" t="e">
        <f ca="1">+IF(IFTA_Quarterly!$I58&gt;0,ROUND(IFTA_Quarterly!$I58*Int_Exchange_2!AY$5/100*AY$3,2),0)</f>
        <v>#VALUE!</v>
      </c>
      <c r="AZ41" s="2" t="e">
        <f ca="1">+IF(IFTA_Quarterly!$I58&gt;0,ROUND(IFTA_Quarterly!$I58*Int_Exchange_2!AZ$5/100*AZ$3,2),0)</f>
        <v>#VALUE!</v>
      </c>
      <c r="BA41" s="2" t="e">
        <f ca="1">+IF(IFTA_Quarterly!$I58&gt;0,ROUND(IFTA_Quarterly!$I58*Int_Exchange_2!BA$5/100*BA$3,2),0)</f>
        <v>#VALUE!</v>
      </c>
      <c r="BB41" s="2" t="e">
        <f ca="1">+IF(IFTA_Quarterly!$I58&gt;0,ROUND(IFTA_Quarterly!$I58*Int_Exchange_2!BB$5/100*BB$3,2),0)</f>
        <v>#VALUE!</v>
      </c>
      <c r="BC41" s="2" t="e">
        <f ca="1">+IF(IFTA_Quarterly!$I58&gt;0,ROUND(IFTA_Quarterly!$I58*Int_Exchange_2!BC$5/100*BC$3,2),0)</f>
        <v>#VALUE!</v>
      </c>
      <c r="BD41" s="2" t="e">
        <f ca="1">+IF(IFTA_Quarterly!$I58&gt;0,ROUND(IFTA_Quarterly!$I58*Int_Exchange_2!BD$5/100*BD$3,2),0)</f>
        <v>#VALUE!</v>
      </c>
      <c r="BE41" s="2" t="e">
        <f ca="1">+IF(IFTA_Quarterly!$I58&gt;0,ROUND(IFTA_Quarterly!$I58*Int_Exchange_2!BE$5/100*BE$3,2),0)</f>
        <v>#VALUE!</v>
      </c>
      <c r="BF41" s="2" t="e">
        <f ca="1">+IF(IFTA_Quarterly!$I58&gt;0,ROUND(IFTA_Quarterly!$I58*Int_Exchange_2!BF$5/100*BF$3,2),0)</f>
        <v>#VALUE!</v>
      </c>
      <c r="BG41" s="2" t="e">
        <f ca="1">+IF(IFTA_Quarterly!$I58&gt;0,ROUND(IFTA_Quarterly!$I58*Int_Exchange_2!BG$5/100*BG$3,2),0)</f>
        <v>#VALUE!</v>
      </c>
      <c r="BH41" s="2" t="e">
        <f ca="1">+IF(IFTA_Quarterly!$I58&gt;0,ROUND(IFTA_Quarterly!$I58*Int_Exchange_2!BH$5/100*BH$3,2),0)</f>
        <v>#VALUE!</v>
      </c>
      <c r="BI41" s="2" t="e">
        <f ca="1">+IF(IFTA_Quarterly!$I58&gt;0,ROUND(IFTA_Quarterly!$I58*Int_Exchange_2!BI$5/100*BI$3,2),0)</f>
        <v>#VALUE!</v>
      </c>
      <c r="BJ41" s="2" t="e">
        <f ca="1">+IF(IFTA_Quarterly!$I58&gt;0,ROUND(IFTA_Quarterly!$I58*Int_Exchange_2!BJ$5/100*BJ$3,2),0)</f>
        <v>#VALUE!</v>
      </c>
      <c r="BK41" s="2" t="e">
        <f ca="1">+IF(IFTA_Quarterly!$I58&gt;0,ROUND(IFTA_Quarterly!$I58*Int_Exchange_2!BK$5/100*BK$3,2),0)</f>
        <v>#VALUE!</v>
      </c>
      <c r="BL41" s="2" t="e">
        <f ca="1">+IF(IFTA_Quarterly!$I58&gt;0,ROUND(IFTA_Quarterly!$I58*Int_Exchange_2!BL$5/100*BL$3,2),0)</f>
        <v>#VALUE!</v>
      </c>
      <c r="BM41" s="2" t="e">
        <f ca="1">+IF(IFTA_Quarterly!$I58&gt;0,ROUND(IFTA_Quarterly!$I58*Int_Exchange_2!BM$5/100*BM$3,2),0)</f>
        <v>#VALUE!</v>
      </c>
      <c r="BN41" s="2" t="e">
        <f ca="1">+IF(IFTA_Quarterly!$I58&gt;0,ROUND(IFTA_Quarterly!$I58*Int_Exchange_2!BN$5/100*BN$3,2),0)</f>
        <v>#VALUE!</v>
      </c>
      <c r="BO41" s="2" t="e">
        <f ca="1">+IF(IFTA_Quarterly!$I58&gt;0,ROUND(IFTA_Quarterly!$I58*Int_Exchange_2!BO$5/100*BO$3,2),0)</f>
        <v>#VALUE!</v>
      </c>
      <c r="BP41" s="2" t="e">
        <f ca="1">+IF(IFTA_Quarterly!$I58&gt;0,ROUND(IFTA_Quarterly!$I58*Int_Exchange_2!BP$5/100*BP$3,2),0)</f>
        <v>#VALUE!</v>
      </c>
      <c r="BQ41" s="2" t="e">
        <f ca="1">+IF(IFTA_Quarterly!$I58&gt;0,ROUND(IFTA_Quarterly!$I58*Int_Exchange_2!BQ$5/100*BQ$3,2),0)</f>
        <v>#VALUE!</v>
      </c>
      <c r="BR41" s="2" t="e">
        <f ca="1">+IF(IFTA_Quarterly!$I58&gt;0,ROUND(IFTA_Quarterly!$I58*Int_Exchange_2!BR$5/100*BR$3,2),0)</f>
        <v>#VALUE!</v>
      </c>
      <c r="BS41" s="2" t="e">
        <f ca="1">+IF(IFTA_Quarterly!$I58&gt;0,ROUND(IFTA_Quarterly!$I58*Int_Exchange_2!BS$5/100*BS$3,2),0)</f>
        <v>#VALUE!</v>
      </c>
      <c r="BT41" s="2" t="e">
        <f ca="1">+IF(IFTA_Quarterly!$I58&gt;0,ROUND(IFTA_Quarterly!$I58*Int_Exchange_2!BT$5/100*BT$3,2),0)</f>
        <v>#VALUE!</v>
      </c>
      <c r="BU41" s="2" t="e">
        <f ca="1">+IF(IFTA_Quarterly!$I58&gt;0,ROUND(IFTA_Quarterly!$I58*Int_Exchange_2!BU$5/100*BU$3,2),0)</f>
        <v>#VALUE!</v>
      </c>
      <c r="BV41" s="2" t="e">
        <f ca="1">+IF(IFTA_Quarterly!$I58&gt;0,ROUND(IFTA_Quarterly!$I58*Int_Exchange_2!BV$5/100*BV$3,2),0)</f>
        <v>#VALUE!</v>
      </c>
      <c r="BW41" s="2" t="e">
        <f ca="1">+IF(IFTA_Quarterly!$I58&gt;0,ROUND(IFTA_Quarterly!$I58*Int_Exchange_2!BW$5/100*BW$3,2),0)</f>
        <v>#VALUE!</v>
      </c>
      <c r="BX41" s="2" t="e">
        <f ca="1">+IF(IFTA_Quarterly!$I58&gt;0,ROUND(IFTA_Quarterly!$I58*Int_Exchange_2!BX$5/100*BX$3,2),0)</f>
        <v>#VALUE!</v>
      </c>
      <c r="BY41" s="2" t="e">
        <f ca="1">+IF(IFTA_Quarterly!$I58&gt;0,ROUND(IFTA_Quarterly!$I58*Int_Exchange_2!BY$5/100*BY$3,2),0)</f>
        <v>#VALUE!</v>
      </c>
      <c r="BZ41" s="2" t="e">
        <f ca="1">+IF(IFTA_Quarterly!$I58&gt;0,ROUND(IFTA_Quarterly!$I58*Int_Exchange_2!BZ$5/100*BZ$3,2),0)</f>
        <v>#VALUE!</v>
      </c>
      <c r="CA41" s="2" t="e">
        <f ca="1">+IF(IFTA_Quarterly!$I58&gt;0,ROUND(IFTA_Quarterly!$I58*Int_Exchange_2!CA$5/100*CA$3,2),0)</f>
        <v>#VALUE!</v>
      </c>
      <c r="CB41" s="2" t="e">
        <f ca="1">+IF(IFTA_Quarterly!$I58&gt;0,ROUND(IFTA_Quarterly!$I58*Int_Exchange_2!CB$5/100*CB$3,2),0)</f>
        <v>#VALUE!</v>
      </c>
      <c r="CC41" s="2" t="e">
        <f ca="1">+IF(IFTA_Quarterly!$I58&gt;0,ROUND(IFTA_Quarterly!$I58*Int_Exchange_2!CC$5/100*CC$3,2),0)</f>
        <v>#VALUE!</v>
      </c>
      <c r="CD41" s="2" t="e">
        <f ca="1">+IF(IFTA_Quarterly!$I58&gt;0,ROUND(IFTA_Quarterly!$I58*Int_Exchange_2!CD$5/100*CD$3,2),0)</f>
        <v>#VALUE!</v>
      </c>
      <c r="CE41" s="2" t="e">
        <f ca="1">+IF(IFTA_Quarterly!$I58&gt;0,ROUND(IFTA_Quarterly!$I58*Int_Exchange_2!CE$5/100*CE$3,2),0)</f>
        <v>#VALUE!</v>
      </c>
      <c r="CF41" s="2" t="e">
        <f ca="1">+IF(IFTA_Quarterly!$I58&gt;0,ROUND(IFTA_Quarterly!$I58*Int_Exchange_2!CF$5/100*CF$3,2),0)</f>
        <v>#VALUE!</v>
      </c>
      <c r="CG41" s="2" t="e">
        <f ca="1">+IF(IFTA_Quarterly!$I58&gt;0,ROUND(IFTA_Quarterly!$I58*Int_Exchange_2!CG$5/100*CG$3,2),0)</f>
        <v>#VALUE!</v>
      </c>
      <c r="CH41" s="2" t="e">
        <f ca="1">+IF(IFTA_Quarterly!$I58&gt;0,ROUND(IFTA_Quarterly!$I58*Int_Exchange_2!CH$5/100*CH$3,2),0)</f>
        <v>#VALUE!</v>
      </c>
      <c r="CI41" s="2" t="e">
        <f ca="1">+IF(IFTA_Quarterly!$I58&gt;0,ROUND(IFTA_Quarterly!$I58*Int_Exchange_2!CI$5/100*CI$3,2),0)</f>
        <v>#VALUE!</v>
      </c>
      <c r="CJ41" s="2" t="e">
        <f ca="1">+IF(IFTA_Quarterly!$I58&gt;0,ROUND(IFTA_Quarterly!$I58*Int_Exchange_2!CJ$5/100*CJ$3,2),0)</f>
        <v>#VALUE!</v>
      </c>
      <c r="CK41" s="2" t="e">
        <f ca="1">+IF(IFTA_Quarterly!$I58&gt;0,ROUND(IFTA_Quarterly!$I58*Int_Exchange_2!CK$5/100*CK$3,2),0)</f>
        <v>#VALUE!</v>
      </c>
      <c r="CL41" s="2" t="e">
        <f ca="1">+IF(IFTA_Quarterly!$I58&gt;0,ROUND(IFTA_Quarterly!$I58*Int_Exchange_2!CL$5/100*CL$3,2),0)</f>
        <v>#VALUE!</v>
      </c>
      <c r="CM41" s="2" t="e">
        <f ca="1">+IF(IFTA_Quarterly!$I58&gt;0,ROUND(IFTA_Quarterly!$I58*Int_Exchange_2!CM$5/100*CM$3,2),0)</f>
        <v>#VALUE!</v>
      </c>
      <c r="CN41" s="2" t="e">
        <f ca="1">+IF(IFTA_Quarterly!$I58&gt;0,ROUND(IFTA_Quarterly!$I58*Int_Exchange_2!CN$5/100*CN$3,2),0)</f>
        <v>#VALUE!</v>
      </c>
      <c r="CO41" s="2" t="e">
        <f ca="1">+IF(IFTA_Quarterly!$I58&gt;0,ROUND(IFTA_Quarterly!$I58*Int_Exchange_2!CO$5/100*CO$3,2),0)</f>
        <v>#VALUE!</v>
      </c>
      <c r="CP41" s="2" t="e">
        <f ca="1">+IF(IFTA_Quarterly!$I58&gt;0,ROUND(IFTA_Quarterly!$I58*Int_Exchange_2!CP$5/100*CP$3,2),0)</f>
        <v>#VALUE!</v>
      </c>
      <c r="CQ41" s="2" t="e">
        <f ca="1">+IF(IFTA_Quarterly!$I58&gt;0,ROUND(IFTA_Quarterly!$I58*Int_Exchange_2!CQ$5/100*CQ$3,2),0)</f>
        <v>#VALUE!</v>
      </c>
      <c r="CR41" s="2" t="e">
        <f ca="1">+IF(IFTA_Quarterly!$I58&gt;0,ROUND(IFTA_Quarterly!$I58*Int_Exchange_2!CR$5/100*CR$3,2),0)</f>
        <v>#VALUE!</v>
      </c>
      <c r="CS41" s="2" t="e">
        <f ca="1">+IF(IFTA_Quarterly!$I58&gt;0,ROUND(IFTA_Quarterly!$I58*Int_Exchange_2!CS$5/100*CS$3,2),0)</f>
        <v>#VALUE!</v>
      </c>
      <c r="CT41" s="2" t="e">
        <f ca="1">+IF(IFTA_Quarterly!$I58&gt;0,ROUND(IFTA_Quarterly!$I58*Int_Exchange_2!CT$5/100*CT$3,2),0)</f>
        <v>#VALUE!</v>
      </c>
      <c r="CU41" s="2" t="e">
        <f ca="1">+IF(IFTA_Quarterly!$I58&gt;0,ROUND(IFTA_Quarterly!$I58*Int_Exchange_2!CU$5/100*CU$3,2),0)</f>
        <v>#VALUE!</v>
      </c>
      <c r="CV41" s="2" t="e">
        <f ca="1">+IF(IFTA_Quarterly!$I58&gt;0,ROUND(IFTA_Quarterly!$I58*Int_Exchange_2!CV$5/100*CV$3,2),0)</f>
        <v>#VALUE!</v>
      </c>
      <c r="CW41" s="2" t="e">
        <f ca="1">+IF(IFTA_Quarterly!$I58&gt;0,ROUND(IFTA_Quarterly!$I58*Int_Exchange_2!CW$5/100*CW$3,2),0)</f>
        <v>#VALUE!</v>
      </c>
      <c r="CX41" s="2" t="e">
        <f ca="1">+IF(IFTA_Quarterly!$I58&gt;0,ROUND(IFTA_Quarterly!$I58*Int_Exchange_2!CX$5/100*CX$3,2),0)</f>
        <v>#VALUE!</v>
      </c>
      <c r="CY41" s="2" t="e">
        <f ca="1">+IF(IFTA_Quarterly!$I58&gt;0,ROUND(IFTA_Quarterly!$I58*Int_Exchange_2!CY$5/100*CY$3,2),0)</f>
        <v>#VALUE!</v>
      </c>
      <c r="CZ41" s="2" t="e">
        <f ca="1">+IF(IFTA_Quarterly!$I58&gt;0,ROUND(IFTA_Quarterly!$I58*Int_Exchange_2!CZ$5/100*CZ$3,2),0)</f>
        <v>#VALUE!</v>
      </c>
      <c r="DA41" s="2" t="e">
        <f ca="1">+IF(IFTA_Quarterly!$I58&gt;0,ROUND(IFTA_Quarterly!$I58*Int_Exchange_2!DA$5/100*DA$3,2),0)</f>
        <v>#VALUE!</v>
      </c>
      <c r="DB41" s="2" t="e">
        <f ca="1">+IF(IFTA_Quarterly!$I58&gt;0,ROUND(IFTA_Quarterly!$I58*Int_Exchange_2!DB$5/100*DB$3,2),0)</f>
        <v>#VALUE!</v>
      </c>
      <c r="DC41" s="2" t="e">
        <f ca="1">+IF(IFTA_Quarterly!$I58&gt;0,ROUND(IFTA_Quarterly!$I58*Int_Exchange_2!DC$5/100*DC$3,2),0)</f>
        <v>#VALUE!</v>
      </c>
      <c r="DD41" s="2" t="e">
        <f ca="1">+IF(IFTA_Quarterly!$I58&gt;0,ROUND(IFTA_Quarterly!$I58*Int_Exchange_2!DD$5/100*DD$3,2),0)</f>
        <v>#VALUE!</v>
      </c>
      <c r="DE41" s="2" t="e">
        <f ca="1">+IF(IFTA_Quarterly!$I58&gt;0,ROUND(IFTA_Quarterly!$I58*Int_Exchange_2!DE$5/100*DE$3,2),0)</f>
        <v>#VALUE!</v>
      </c>
      <c r="DF41" s="2" t="e">
        <f ca="1">+IF(IFTA_Quarterly!$I58&gt;0,ROUND(IFTA_Quarterly!$I58*Int_Exchange_2!DF$5/100*DF$3,2),0)</f>
        <v>#VALUE!</v>
      </c>
      <c r="DG41" s="2" t="e">
        <f ca="1">+IF(IFTA_Quarterly!$I58&gt;0,ROUND(IFTA_Quarterly!$I58*Int_Exchange_2!DG$5/100*DG$3,2),0)</f>
        <v>#VALUE!</v>
      </c>
      <c r="DH41" s="2" t="e">
        <f ca="1">+IF(IFTA_Quarterly!$I58&gt;0,ROUND(IFTA_Quarterly!$I58*Int_Exchange_2!DH$5/100*DH$3,2),0)</f>
        <v>#VALUE!</v>
      </c>
      <c r="DI41" s="2" t="e">
        <f ca="1">+IF(IFTA_Quarterly!$I58&gt;0,ROUND(IFTA_Quarterly!$I58*Int_Exchange_2!DI$5/100*DI$3,2),0)</f>
        <v>#VALUE!</v>
      </c>
      <c r="DJ41" s="2" t="e">
        <f ca="1">+IF(IFTA_Quarterly!$I58&gt;0,ROUND(IFTA_Quarterly!$I58*Int_Exchange_2!DJ$5/100*DJ$3,2),0)</f>
        <v>#VALUE!</v>
      </c>
      <c r="DK41" s="2" t="e">
        <f ca="1">+IF(IFTA_Quarterly!$I58&gt;0,ROUND(IFTA_Quarterly!$I58*Int_Exchange_2!DK$5/100*DK$3,2),0)</f>
        <v>#VALUE!</v>
      </c>
      <c r="DL41" s="2" t="e">
        <f ca="1">+IF(IFTA_Quarterly!$I58&gt;0,ROUND(IFTA_Quarterly!$I58*Int_Exchange_2!DL$5/100*DL$3,2),0)</f>
        <v>#VALUE!</v>
      </c>
      <c r="DM41" s="2" t="e">
        <f ca="1">+IF(IFTA_Quarterly!$I58&gt;0,ROUND(IFTA_Quarterly!$I58*Int_Exchange_2!DM$5/100*DM$3,2),0)</f>
        <v>#VALUE!</v>
      </c>
      <c r="DN41" s="2" t="e">
        <f ca="1">+IF(IFTA_Quarterly!$I58&gt;0,ROUND(IFTA_Quarterly!$I58*Int_Exchange_2!DN$5/100*DN$3,2),0)</f>
        <v>#VALUE!</v>
      </c>
      <c r="DO41" s="2" t="e">
        <f ca="1">+IF(IFTA_Quarterly!$I58&gt;0,ROUND(IFTA_Quarterly!$I58*Int_Exchange_2!DO$5/100*DO$3,2),0)</f>
        <v>#VALUE!</v>
      </c>
      <c r="DP41" s="2" t="e">
        <f ca="1">+IF(IFTA_Quarterly!$I58&gt;0,ROUND(IFTA_Quarterly!$I58*Int_Exchange_2!DP$5/100*DP$3,2),0)</f>
        <v>#VALUE!</v>
      </c>
      <c r="DQ41" s="2" t="e">
        <f ca="1">+IF(IFTA_Quarterly!$I58&gt;0,ROUND(IFTA_Quarterly!$I58*Int_Exchange_2!DQ$5/100*DQ$3,2),0)</f>
        <v>#VALUE!</v>
      </c>
      <c r="DR41" s="2" t="e">
        <f ca="1">+IF(IFTA_Quarterly!$I58&gt;0,ROUND(IFTA_Quarterly!$I58*Int_Exchange_2!DR$5/100*DR$3,2),0)</f>
        <v>#VALUE!</v>
      </c>
      <c r="DS41" s="2" t="e">
        <f ca="1">+IF(IFTA_Quarterly!$I58&gt;0,ROUND(IFTA_Quarterly!$I58*Int_Exchange_2!DS$5/100*DS$3,2),0)</f>
        <v>#VALUE!</v>
      </c>
      <c r="DT41" s="2" t="e">
        <f ca="1">+IF(IFTA_Quarterly!$I58&gt;0,ROUND(IFTA_Quarterly!$I58*Int_Exchange_2!DT$5/100*DT$3,2),0)</f>
        <v>#VALUE!</v>
      </c>
      <c r="DU41" s="2" t="e">
        <f ca="1">+IF(IFTA_Quarterly!$I58&gt;0,ROUND(IFTA_Quarterly!$I58*Int_Exchange_2!DU$5/100*DU$3,2),0)</f>
        <v>#VALUE!</v>
      </c>
      <c r="DV41" s="2" t="e">
        <f ca="1">+IF(IFTA_Quarterly!$I58&gt;0,ROUND(IFTA_Quarterly!$I58*Int_Exchange_2!DV$5/100*DV$3,2),0)</f>
        <v>#VALUE!</v>
      </c>
      <c r="DW41" s="2" t="e">
        <f ca="1">+IF(IFTA_Quarterly!$I58&gt;0,ROUND(IFTA_Quarterly!$I58*Int_Exchange_2!DW$5/100*DW$3,2),0)</f>
        <v>#VALUE!</v>
      </c>
      <c r="DX41" s="2" t="e">
        <f ca="1">+IF(IFTA_Quarterly!$I58&gt;0,ROUND(IFTA_Quarterly!$I58*Int_Exchange_2!DX$5/100*DX$3,2),0)</f>
        <v>#VALUE!</v>
      </c>
      <c r="DY41" s="2" t="e">
        <f ca="1">+IF(IFTA_Quarterly!$I58&gt;0,ROUND(IFTA_Quarterly!$I58*Int_Exchange_2!DY$5/100*DY$3,2),0)</f>
        <v>#VALUE!</v>
      </c>
      <c r="DZ41" s="2" t="e">
        <f ca="1">+IF(IFTA_Quarterly!$I58&gt;0,ROUND(IFTA_Quarterly!$I58*Int_Exchange_2!DZ$5/100*DZ$3,2),0)</f>
        <v>#VALUE!</v>
      </c>
      <c r="EA41" s="2" t="e">
        <f ca="1">+IF(IFTA_Quarterly!$I58&gt;0,ROUND(IFTA_Quarterly!$I58*Int_Exchange_2!EA$5/100*EA$3,2),0)</f>
        <v>#VALUE!</v>
      </c>
      <c r="EB41" s="2" t="e">
        <f ca="1">+IF(IFTA_Quarterly!$I58&gt;0,ROUND(IFTA_Quarterly!$I58*Int_Exchange_2!EB$5/100*EB$3,2),0)</f>
        <v>#VALUE!</v>
      </c>
      <c r="EC41" s="2" t="e">
        <f ca="1">+IF(IFTA_Quarterly!$I58&gt;0,ROUND(IFTA_Quarterly!$I58*Int_Exchange_2!EC$5/100*EC$3,2),0)</f>
        <v>#VALUE!</v>
      </c>
      <c r="ED41" s="2" t="e">
        <f ca="1">+IF(IFTA_Quarterly!$I58&gt;0,ROUND(IFTA_Quarterly!$I58*Int_Exchange_2!ED$5/100*ED$3,2),0)</f>
        <v>#VALUE!</v>
      </c>
      <c r="EE41" s="2" t="e">
        <f ca="1">+IF(IFTA_Quarterly!$I58&gt;0,ROUND(IFTA_Quarterly!$I58*Int_Exchange_2!EE$5/100*EE$3,2),0)</f>
        <v>#VALUE!</v>
      </c>
    </row>
    <row r="42" spans="1:135" x14ac:dyDescent="0.25">
      <c r="A42" s="2" t="s">
        <v>52</v>
      </c>
      <c r="B42" s="2" t="str">
        <f t="shared" ca="1" si="97"/>
        <v/>
      </c>
      <c r="C42" s="2" t="e">
        <f ca="1">+IF(IFTA_Quarterly!$I59&gt;0,ROUND(IFTA_Quarterly!$I59*Int_Exchange_2!C$5/100*C$3,2),0)</f>
        <v>#VALUE!</v>
      </c>
      <c r="D42" s="2" t="e">
        <f ca="1">+IF(IFTA_Quarterly!$I59&gt;0,ROUND(IFTA_Quarterly!$I59*Int_Exchange_2!D$5/100*D$3,2),0)</f>
        <v>#VALUE!</v>
      </c>
      <c r="E42" s="2" t="e">
        <f ca="1">+IF(IFTA_Quarterly!$I59&gt;0,ROUND(IFTA_Quarterly!$I59*Int_Exchange_2!E$5/100*E$3,2),0)</f>
        <v>#VALUE!</v>
      </c>
      <c r="F42" s="2" t="e">
        <f ca="1">+IF(IFTA_Quarterly!$I59&gt;0,ROUND(IFTA_Quarterly!$I59*Int_Exchange_2!F$5/100*F$3,2),0)</f>
        <v>#VALUE!</v>
      </c>
      <c r="G42" s="2" t="e">
        <f ca="1">+IF(IFTA_Quarterly!$I59&gt;0,ROUND(IFTA_Quarterly!$I59*Int_Exchange_2!G$5/100*G$3,2),0)</f>
        <v>#VALUE!</v>
      </c>
      <c r="H42" s="2" t="e">
        <f ca="1">+IF(IFTA_Quarterly!$I59&gt;0,ROUND(IFTA_Quarterly!$I59*Int_Exchange_2!H$5/100*H$3,2),0)</f>
        <v>#VALUE!</v>
      </c>
      <c r="I42" s="2" t="e">
        <f ca="1">+IF(IFTA_Quarterly!$I59&gt;0,ROUND(IFTA_Quarterly!$I59*Int_Exchange_2!I$5/100*I$3,2),0)</f>
        <v>#VALUE!</v>
      </c>
      <c r="J42" s="2" t="e">
        <f ca="1">+IF(IFTA_Quarterly!$I59&gt;0,ROUND(IFTA_Quarterly!$I59*Int_Exchange_2!J$5/100*J$3,2),0)</f>
        <v>#VALUE!</v>
      </c>
      <c r="K42" s="2" t="e">
        <f ca="1">+IF(IFTA_Quarterly!$I59&gt;0,ROUND(IFTA_Quarterly!$I59*Int_Exchange_2!K$5/100*K$3,2),0)</f>
        <v>#VALUE!</v>
      </c>
      <c r="L42" s="2" t="e">
        <f ca="1">+IF(IFTA_Quarterly!$I59&gt;0,ROUND(IFTA_Quarterly!$I59*Int_Exchange_2!L$5/100*L$3,2),0)</f>
        <v>#VALUE!</v>
      </c>
      <c r="M42" s="2" t="e">
        <f ca="1">+IF(IFTA_Quarterly!$I59&gt;0,ROUND(IFTA_Quarterly!$I59*Int_Exchange_2!M$5/100*M$3,2),0)</f>
        <v>#VALUE!</v>
      </c>
      <c r="N42" s="2" t="e">
        <f ca="1">+IF(IFTA_Quarterly!$I59&gt;0,ROUND(IFTA_Quarterly!$I59*Int_Exchange_2!N$5/100*N$3,2),0)</f>
        <v>#VALUE!</v>
      </c>
      <c r="O42" s="2" t="e">
        <f ca="1">+IF(IFTA_Quarterly!$I59&gt;0,ROUND(IFTA_Quarterly!$I59*Int_Exchange_2!O$5/100*O$3,2),0)</f>
        <v>#VALUE!</v>
      </c>
      <c r="P42" s="2" t="e">
        <f ca="1">+IF(IFTA_Quarterly!$I59&gt;0,ROUND(IFTA_Quarterly!$I59*Int_Exchange_2!P$5/100*P$3,2),0)</f>
        <v>#VALUE!</v>
      </c>
      <c r="Q42" s="2" t="e">
        <f ca="1">+IF(IFTA_Quarterly!$I59&gt;0,ROUND(IFTA_Quarterly!$I59*Int_Exchange_2!Q$5/100*Q$3,2),0)</f>
        <v>#VALUE!</v>
      </c>
      <c r="R42" s="2" t="e">
        <f ca="1">+IF(IFTA_Quarterly!$I59&gt;0,ROUND(IFTA_Quarterly!$I59*Int_Exchange_2!R$5/100*R$3,2),0)</f>
        <v>#VALUE!</v>
      </c>
      <c r="S42" s="2" t="e">
        <f ca="1">+IF(IFTA_Quarterly!$I59&gt;0,ROUND(IFTA_Quarterly!$I59*Int_Exchange_2!S$5/100*S$3,2),0)</f>
        <v>#VALUE!</v>
      </c>
      <c r="T42" s="2" t="e">
        <f ca="1">+IF(IFTA_Quarterly!$I59&gt;0,ROUND(IFTA_Quarterly!$I59*Int_Exchange_2!T$5/100*T$3,2),0)</f>
        <v>#VALUE!</v>
      </c>
      <c r="U42" s="2" t="e">
        <f ca="1">+IF(IFTA_Quarterly!$I59&gt;0,ROUND(IFTA_Quarterly!$I59*Int_Exchange_2!U$5/100*U$3,2),0)</f>
        <v>#VALUE!</v>
      </c>
      <c r="V42" s="2" t="e">
        <f ca="1">+IF(IFTA_Quarterly!$I59&gt;0,ROUND(IFTA_Quarterly!$I59*Int_Exchange_2!V$5/100*V$3,2),0)</f>
        <v>#VALUE!</v>
      </c>
      <c r="W42" s="2" t="e">
        <f ca="1">+IF(IFTA_Quarterly!$I59&gt;0,ROUND(IFTA_Quarterly!$I59*Int_Exchange_2!W$5/100*W$3,2),0)</f>
        <v>#VALUE!</v>
      </c>
      <c r="X42" s="2" t="e">
        <f ca="1">+IF(IFTA_Quarterly!$I59&gt;0,ROUND(IFTA_Quarterly!$I59*Int_Exchange_2!X$5/100*X$3,2),0)</f>
        <v>#VALUE!</v>
      </c>
      <c r="Y42" s="2" t="e">
        <f ca="1">+IF(IFTA_Quarterly!$I59&gt;0,ROUND(IFTA_Quarterly!$I59*Int_Exchange_2!Y$5/100*Y$3,2),0)</f>
        <v>#VALUE!</v>
      </c>
      <c r="Z42" s="2" t="e">
        <f ca="1">+IF(IFTA_Quarterly!$I59&gt;0,ROUND(IFTA_Quarterly!$I59*Int_Exchange_2!Z$5/100*Z$3,2),0)</f>
        <v>#VALUE!</v>
      </c>
      <c r="AA42" s="2" t="e">
        <f ca="1">+IF(IFTA_Quarterly!$I59&gt;0,ROUND(IFTA_Quarterly!$I59*Int_Exchange_2!AA$5/100*AA$3,2),0)</f>
        <v>#VALUE!</v>
      </c>
      <c r="AB42" s="2" t="e">
        <f ca="1">+IF(IFTA_Quarterly!$I59&gt;0,ROUND(IFTA_Quarterly!$I59*Int_Exchange_2!AB$5/100*AB$3,2),0)</f>
        <v>#VALUE!</v>
      </c>
      <c r="AC42" s="2" t="e">
        <f ca="1">+IF(IFTA_Quarterly!$I59&gt;0,ROUND(IFTA_Quarterly!$I59*Int_Exchange_2!AC$5/100*AC$3,2),0)</f>
        <v>#VALUE!</v>
      </c>
      <c r="AD42" s="2" t="e">
        <f ca="1">+IF(IFTA_Quarterly!$I59&gt;0,ROUND(IFTA_Quarterly!$I59*Int_Exchange_2!AD$5/100*AD$3,2),0)</f>
        <v>#VALUE!</v>
      </c>
      <c r="AE42" s="2" t="e">
        <f ca="1">+IF(IFTA_Quarterly!$I59&gt;0,ROUND(IFTA_Quarterly!$I59*Int_Exchange_2!AE$5/100*AE$3,2),0)</f>
        <v>#VALUE!</v>
      </c>
      <c r="AF42" s="2" t="e">
        <f ca="1">+IF(IFTA_Quarterly!$I59&gt;0,ROUND(IFTA_Quarterly!$I59*Int_Exchange_2!AF$5/100*AF$3,2),0)</f>
        <v>#VALUE!</v>
      </c>
      <c r="AG42" s="2" t="e">
        <f ca="1">+IF(IFTA_Quarterly!$I59&gt;0,ROUND(IFTA_Quarterly!$I59*Int_Exchange_2!AG$5/100*AG$3,2),0)</f>
        <v>#VALUE!</v>
      </c>
      <c r="AH42" s="2" t="e">
        <f ca="1">+IF(IFTA_Quarterly!$I59&gt;0,ROUND(IFTA_Quarterly!$I59*Int_Exchange_2!AH$5/100*AH$3,2),0)</f>
        <v>#VALUE!</v>
      </c>
      <c r="AI42" s="2" t="e">
        <f ca="1">+IF(IFTA_Quarterly!$I59&gt;0,ROUND(IFTA_Quarterly!$I59*Int_Exchange_2!AI$5/100*AI$3,2),0)</f>
        <v>#VALUE!</v>
      </c>
      <c r="AJ42" s="2" t="e">
        <f ca="1">+IF(IFTA_Quarterly!$I59&gt;0,ROUND(IFTA_Quarterly!$I59*Int_Exchange_2!AJ$5/100*AJ$3,2),0)</f>
        <v>#VALUE!</v>
      </c>
      <c r="AK42" s="2" t="e">
        <f ca="1">+IF(IFTA_Quarterly!$I59&gt;0,ROUND(IFTA_Quarterly!$I59*Int_Exchange_2!AK$5/100*AK$3,2),0)</f>
        <v>#VALUE!</v>
      </c>
      <c r="AL42" s="2" t="e">
        <f ca="1">+IF(IFTA_Quarterly!$I59&gt;0,ROUND(IFTA_Quarterly!$I59*Int_Exchange_2!AL$5/100*AL$3,2),0)</f>
        <v>#VALUE!</v>
      </c>
      <c r="AM42" s="2" t="e">
        <f ca="1">+IF(IFTA_Quarterly!$I59&gt;0,ROUND(IFTA_Quarterly!$I59*Int_Exchange_2!AM$5/100*AM$3,2),0)</f>
        <v>#VALUE!</v>
      </c>
      <c r="AN42" s="2" t="e">
        <f ca="1">+IF(IFTA_Quarterly!$I59&gt;0,ROUND(IFTA_Quarterly!$I59*Int_Exchange_2!AN$5/100*AN$3,2),0)</f>
        <v>#VALUE!</v>
      </c>
      <c r="AO42" s="2" t="e">
        <f ca="1">+IF(IFTA_Quarterly!$I59&gt;0,ROUND(IFTA_Quarterly!$I59*Int_Exchange_2!AO$5/100*AO$3,2),0)</f>
        <v>#VALUE!</v>
      </c>
      <c r="AP42" s="2" t="e">
        <f ca="1">+IF(IFTA_Quarterly!$I59&gt;0,ROUND(IFTA_Quarterly!$I59*Int_Exchange_2!AP$5/100*AP$3,2),0)</f>
        <v>#VALUE!</v>
      </c>
      <c r="AQ42" s="2" t="e">
        <f ca="1">+IF(IFTA_Quarterly!$I59&gt;0,ROUND(IFTA_Quarterly!$I59*Int_Exchange_2!AQ$5/100*AQ$3,2),0)</f>
        <v>#VALUE!</v>
      </c>
      <c r="AR42" s="2" t="e">
        <f ca="1">+IF(IFTA_Quarterly!$I59&gt;0,ROUND(IFTA_Quarterly!$I59*Int_Exchange_2!AR$5/100*AR$3,2),0)</f>
        <v>#VALUE!</v>
      </c>
      <c r="AS42" s="2" t="e">
        <f ca="1">+IF(IFTA_Quarterly!$I59&gt;0,ROUND(IFTA_Quarterly!$I59*Int_Exchange_2!AS$5/100*AS$3,2),0)</f>
        <v>#VALUE!</v>
      </c>
      <c r="AT42" s="2" t="e">
        <f ca="1">+IF(IFTA_Quarterly!$I59&gt;0,ROUND(IFTA_Quarterly!$I59*Int_Exchange_2!AT$5/100*AT$3,2),0)</f>
        <v>#VALUE!</v>
      </c>
      <c r="AU42" s="2" t="e">
        <f ca="1">+IF(IFTA_Quarterly!$I59&gt;0,ROUND(IFTA_Quarterly!$I59*Int_Exchange_2!AU$5/100*AU$3,2),0)</f>
        <v>#VALUE!</v>
      </c>
      <c r="AV42" s="2" t="e">
        <f ca="1">+IF(IFTA_Quarterly!$I59&gt;0,ROUND(IFTA_Quarterly!$I59*Int_Exchange_2!AV$5/100*AV$3,2),0)</f>
        <v>#VALUE!</v>
      </c>
      <c r="AW42" s="2" t="e">
        <f ca="1">+IF(IFTA_Quarterly!$I59&gt;0,ROUND(IFTA_Quarterly!$I59*Int_Exchange_2!AW$5/100*AW$3,2),0)</f>
        <v>#VALUE!</v>
      </c>
      <c r="AX42" s="2" t="e">
        <f ca="1">+IF(IFTA_Quarterly!$I59&gt;0,ROUND(IFTA_Quarterly!$I59*Int_Exchange_2!AX$5/100*AX$3,2),0)</f>
        <v>#VALUE!</v>
      </c>
      <c r="AY42" s="2" t="e">
        <f ca="1">+IF(IFTA_Quarterly!$I59&gt;0,ROUND(IFTA_Quarterly!$I59*Int_Exchange_2!AY$5/100*AY$3,2),0)</f>
        <v>#VALUE!</v>
      </c>
      <c r="AZ42" s="2" t="e">
        <f ca="1">+IF(IFTA_Quarterly!$I59&gt;0,ROUND(IFTA_Quarterly!$I59*Int_Exchange_2!AZ$5/100*AZ$3,2),0)</f>
        <v>#VALUE!</v>
      </c>
      <c r="BA42" s="2" t="e">
        <f ca="1">+IF(IFTA_Quarterly!$I59&gt;0,ROUND(IFTA_Quarterly!$I59*Int_Exchange_2!BA$5/100*BA$3,2),0)</f>
        <v>#VALUE!</v>
      </c>
      <c r="BB42" s="2" t="e">
        <f ca="1">+IF(IFTA_Quarterly!$I59&gt;0,ROUND(IFTA_Quarterly!$I59*Int_Exchange_2!BB$5/100*BB$3,2),0)</f>
        <v>#VALUE!</v>
      </c>
      <c r="BC42" s="2" t="e">
        <f ca="1">+IF(IFTA_Quarterly!$I59&gt;0,ROUND(IFTA_Quarterly!$I59*Int_Exchange_2!BC$5/100*BC$3,2),0)</f>
        <v>#VALUE!</v>
      </c>
      <c r="BD42" s="2" t="e">
        <f ca="1">+IF(IFTA_Quarterly!$I59&gt;0,ROUND(IFTA_Quarterly!$I59*Int_Exchange_2!BD$5/100*BD$3,2),0)</f>
        <v>#VALUE!</v>
      </c>
      <c r="BE42" s="2" t="e">
        <f ca="1">+IF(IFTA_Quarterly!$I59&gt;0,ROUND(IFTA_Quarterly!$I59*Int_Exchange_2!BE$5/100*BE$3,2),0)</f>
        <v>#VALUE!</v>
      </c>
      <c r="BF42" s="2" t="e">
        <f ca="1">+IF(IFTA_Quarterly!$I59&gt;0,ROUND(IFTA_Quarterly!$I59*Int_Exchange_2!BF$5/100*BF$3,2),0)</f>
        <v>#VALUE!</v>
      </c>
      <c r="BG42" s="2" t="e">
        <f ca="1">+IF(IFTA_Quarterly!$I59&gt;0,ROUND(IFTA_Quarterly!$I59*Int_Exchange_2!BG$5/100*BG$3,2),0)</f>
        <v>#VALUE!</v>
      </c>
      <c r="BH42" s="2" t="e">
        <f ca="1">+IF(IFTA_Quarterly!$I59&gt;0,ROUND(IFTA_Quarterly!$I59*Int_Exchange_2!BH$5/100*BH$3,2),0)</f>
        <v>#VALUE!</v>
      </c>
      <c r="BI42" s="2" t="e">
        <f ca="1">+IF(IFTA_Quarterly!$I59&gt;0,ROUND(IFTA_Quarterly!$I59*Int_Exchange_2!BI$5/100*BI$3,2),0)</f>
        <v>#VALUE!</v>
      </c>
      <c r="BJ42" s="2" t="e">
        <f ca="1">+IF(IFTA_Quarterly!$I59&gt;0,ROUND(IFTA_Quarterly!$I59*Int_Exchange_2!BJ$5/100*BJ$3,2),0)</f>
        <v>#VALUE!</v>
      </c>
      <c r="BK42" s="2" t="e">
        <f ca="1">+IF(IFTA_Quarterly!$I59&gt;0,ROUND(IFTA_Quarterly!$I59*Int_Exchange_2!BK$5/100*BK$3,2),0)</f>
        <v>#VALUE!</v>
      </c>
      <c r="BL42" s="2" t="e">
        <f ca="1">+IF(IFTA_Quarterly!$I59&gt;0,ROUND(IFTA_Quarterly!$I59*Int_Exchange_2!BL$5/100*BL$3,2),0)</f>
        <v>#VALUE!</v>
      </c>
      <c r="BM42" s="2" t="e">
        <f ca="1">+IF(IFTA_Quarterly!$I59&gt;0,ROUND(IFTA_Quarterly!$I59*Int_Exchange_2!BM$5/100*BM$3,2),0)</f>
        <v>#VALUE!</v>
      </c>
      <c r="BN42" s="2" t="e">
        <f ca="1">+IF(IFTA_Quarterly!$I59&gt;0,ROUND(IFTA_Quarterly!$I59*Int_Exchange_2!BN$5/100*BN$3,2),0)</f>
        <v>#VALUE!</v>
      </c>
      <c r="BO42" s="2" t="e">
        <f ca="1">+IF(IFTA_Quarterly!$I59&gt;0,ROUND(IFTA_Quarterly!$I59*Int_Exchange_2!BO$5/100*BO$3,2),0)</f>
        <v>#VALUE!</v>
      </c>
      <c r="BP42" s="2" t="e">
        <f ca="1">+IF(IFTA_Quarterly!$I59&gt;0,ROUND(IFTA_Quarterly!$I59*Int_Exchange_2!BP$5/100*BP$3,2),0)</f>
        <v>#VALUE!</v>
      </c>
      <c r="BQ42" s="2" t="e">
        <f ca="1">+IF(IFTA_Quarterly!$I59&gt;0,ROUND(IFTA_Quarterly!$I59*Int_Exchange_2!BQ$5/100*BQ$3,2),0)</f>
        <v>#VALUE!</v>
      </c>
      <c r="BR42" s="2" t="e">
        <f ca="1">+IF(IFTA_Quarterly!$I59&gt;0,ROUND(IFTA_Quarterly!$I59*Int_Exchange_2!BR$5/100*BR$3,2),0)</f>
        <v>#VALUE!</v>
      </c>
      <c r="BS42" s="2" t="e">
        <f ca="1">+IF(IFTA_Quarterly!$I59&gt;0,ROUND(IFTA_Quarterly!$I59*Int_Exchange_2!BS$5/100*BS$3,2),0)</f>
        <v>#VALUE!</v>
      </c>
      <c r="BT42" s="2" t="e">
        <f ca="1">+IF(IFTA_Quarterly!$I59&gt;0,ROUND(IFTA_Quarterly!$I59*Int_Exchange_2!BT$5/100*BT$3,2),0)</f>
        <v>#VALUE!</v>
      </c>
      <c r="BU42" s="2" t="e">
        <f ca="1">+IF(IFTA_Quarterly!$I59&gt;0,ROUND(IFTA_Quarterly!$I59*Int_Exchange_2!BU$5/100*BU$3,2),0)</f>
        <v>#VALUE!</v>
      </c>
      <c r="BV42" s="2" t="e">
        <f ca="1">+IF(IFTA_Quarterly!$I59&gt;0,ROUND(IFTA_Quarterly!$I59*Int_Exchange_2!BV$5/100*BV$3,2),0)</f>
        <v>#VALUE!</v>
      </c>
      <c r="BW42" s="2" t="e">
        <f ca="1">+IF(IFTA_Quarterly!$I59&gt;0,ROUND(IFTA_Quarterly!$I59*Int_Exchange_2!BW$5/100*BW$3,2),0)</f>
        <v>#VALUE!</v>
      </c>
      <c r="BX42" s="2" t="e">
        <f ca="1">+IF(IFTA_Quarterly!$I59&gt;0,ROUND(IFTA_Quarterly!$I59*Int_Exchange_2!BX$5/100*BX$3,2),0)</f>
        <v>#VALUE!</v>
      </c>
      <c r="BY42" s="2" t="e">
        <f ca="1">+IF(IFTA_Quarterly!$I59&gt;0,ROUND(IFTA_Quarterly!$I59*Int_Exchange_2!BY$5/100*BY$3,2),0)</f>
        <v>#VALUE!</v>
      </c>
      <c r="BZ42" s="2" t="e">
        <f ca="1">+IF(IFTA_Quarterly!$I59&gt;0,ROUND(IFTA_Quarterly!$I59*Int_Exchange_2!BZ$5/100*BZ$3,2),0)</f>
        <v>#VALUE!</v>
      </c>
      <c r="CA42" s="2" t="e">
        <f ca="1">+IF(IFTA_Quarterly!$I59&gt;0,ROUND(IFTA_Quarterly!$I59*Int_Exchange_2!CA$5/100*CA$3,2),0)</f>
        <v>#VALUE!</v>
      </c>
      <c r="CB42" s="2" t="e">
        <f ca="1">+IF(IFTA_Quarterly!$I59&gt;0,ROUND(IFTA_Quarterly!$I59*Int_Exchange_2!CB$5/100*CB$3,2),0)</f>
        <v>#VALUE!</v>
      </c>
      <c r="CC42" s="2" t="e">
        <f ca="1">+IF(IFTA_Quarterly!$I59&gt;0,ROUND(IFTA_Quarterly!$I59*Int_Exchange_2!CC$5/100*CC$3,2),0)</f>
        <v>#VALUE!</v>
      </c>
      <c r="CD42" s="2" t="e">
        <f ca="1">+IF(IFTA_Quarterly!$I59&gt;0,ROUND(IFTA_Quarterly!$I59*Int_Exchange_2!CD$5/100*CD$3,2),0)</f>
        <v>#VALUE!</v>
      </c>
      <c r="CE42" s="2" t="e">
        <f ca="1">+IF(IFTA_Quarterly!$I59&gt;0,ROUND(IFTA_Quarterly!$I59*Int_Exchange_2!CE$5/100*CE$3,2),0)</f>
        <v>#VALUE!</v>
      </c>
      <c r="CF42" s="2" t="e">
        <f ca="1">+IF(IFTA_Quarterly!$I59&gt;0,ROUND(IFTA_Quarterly!$I59*Int_Exchange_2!CF$5/100*CF$3,2),0)</f>
        <v>#VALUE!</v>
      </c>
      <c r="CG42" s="2" t="e">
        <f ca="1">+IF(IFTA_Quarterly!$I59&gt;0,ROUND(IFTA_Quarterly!$I59*Int_Exchange_2!CG$5/100*CG$3,2),0)</f>
        <v>#VALUE!</v>
      </c>
      <c r="CH42" s="2" t="e">
        <f ca="1">+IF(IFTA_Quarterly!$I59&gt;0,ROUND(IFTA_Quarterly!$I59*Int_Exchange_2!CH$5/100*CH$3,2),0)</f>
        <v>#VALUE!</v>
      </c>
      <c r="CI42" s="2" t="e">
        <f ca="1">+IF(IFTA_Quarterly!$I59&gt;0,ROUND(IFTA_Quarterly!$I59*Int_Exchange_2!CI$5/100*CI$3,2),0)</f>
        <v>#VALUE!</v>
      </c>
      <c r="CJ42" s="2" t="e">
        <f ca="1">+IF(IFTA_Quarterly!$I59&gt;0,ROUND(IFTA_Quarterly!$I59*Int_Exchange_2!CJ$5/100*CJ$3,2),0)</f>
        <v>#VALUE!</v>
      </c>
      <c r="CK42" s="2" t="e">
        <f ca="1">+IF(IFTA_Quarterly!$I59&gt;0,ROUND(IFTA_Quarterly!$I59*Int_Exchange_2!CK$5/100*CK$3,2),0)</f>
        <v>#VALUE!</v>
      </c>
      <c r="CL42" s="2" t="e">
        <f ca="1">+IF(IFTA_Quarterly!$I59&gt;0,ROUND(IFTA_Quarterly!$I59*Int_Exchange_2!CL$5/100*CL$3,2),0)</f>
        <v>#VALUE!</v>
      </c>
      <c r="CM42" s="2" t="e">
        <f ca="1">+IF(IFTA_Quarterly!$I59&gt;0,ROUND(IFTA_Quarterly!$I59*Int_Exchange_2!CM$5/100*CM$3,2),0)</f>
        <v>#VALUE!</v>
      </c>
      <c r="CN42" s="2" t="e">
        <f ca="1">+IF(IFTA_Quarterly!$I59&gt;0,ROUND(IFTA_Quarterly!$I59*Int_Exchange_2!CN$5/100*CN$3,2),0)</f>
        <v>#VALUE!</v>
      </c>
      <c r="CO42" s="2" t="e">
        <f ca="1">+IF(IFTA_Quarterly!$I59&gt;0,ROUND(IFTA_Quarterly!$I59*Int_Exchange_2!CO$5/100*CO$3,2),0)</f>
        <v>#VALUE!</v>
      </c>
      <c r="CP42" s="2" t="e">
        <f ca="1">+IF(IFTA_Quarterly!$I59&gt;0,ROUND(IFTA_Quarterly!$I59*Int_Exchange_2!CP$5/100*CP$3,2),0)</f>
        <v>#VALUE!</v>
      </c>
      <c r="CQ42" s="2" t="e">
        <f ca="1">+IF(IFTA_Quarterly!$I59&gt;0,ROUND(IFTA_Quarterly!$I59*Int_Exchange_2!CQ$5/100*CQ$3,2),0)</f>
        <v>#VALUE!</v>
      </c>
      <c r="CR42" s="2" t="e">
        <f ca="1">+IF(IFTA_Quarterly!$I59&gt;0,ROUND(IFTA_Quarterly!$I59*Int_Exchange_2!CR$5/100*CR$3,2),0)</f>
        <v>#VALUE!</v>
      </c>
      <c r="CS42" s="2" t="e">
        <f ca="1">+IF(IFTA_Quarterly!$I59&gt;0,ROUND(IFTA_Quarterly!$I59*Int_Exchange_2!CS$5/100*CS$3,2),0)</f>
        <v>#VALUE!</v>
      </c>
      <c r="CT42" s="2" t="e">
        <f ca="1">+IF(IFTA_Quarterly!$I59&gt;0,ROUND(IFTA_Quarterly!$I59*Int_Exchange_2!CT$5/100*CT$3,2),0)</f>
        <v>#VALUE!</v>
      </c>
      <c r="CU42" s="2" t="e">
        <f ca="1">+IF(IFTA_Quarterly!$I59&gt;0,ROUND(IFTA_Quarterly!$I59*Int_Exchange_2!CU$5/100*CU$3,2),0)</f>
        <v>#VALUE!</v>
      </c>
      <c r="CV42" s="2" t="e">
        <f ca="1">+IF(IFTA_Quarterly!$I59&gt;0,ROUND(IFTA_Quarterly!$I59*Int_Exchange_2!CV$5/100*CV$3,2),0)</f>
        <v>#VALUE!</v>
      </c>
      <c r="CW42" s="2" t="e">
        <f ca="1">+IF(IFTA_Quarterly!$I59&gt;0,ROUND(IFTA_Quarterly!$I59*Int_Exchange_2!CW$5/100*CW$3,2),0)</f>
        <v>#VALUE!</v>
      </c>
      <c r="CX42" s="2" t="e">
        <f ca="1">+IF(IFTA_Quarterly!$I59&gt;0,ROUND(IFTA_Quarterly!$I59*Int_Exchange_2!CX$5/100*CX$3,2),0)</f>
        <v>#VALUE!</v>
      </c>
      <c r="CY42" s="2" t="e">
        <f ca="1">+IF(IFTA_Quarterly!$I59&gt;0,ROUND(IFTA_Quarterly!$I59*Int_Exchange_2!CY$5/100*CY$3,2),0)</f>
        <v>#VALUE!</v>
      </c>
      <c r="CZ42" s="2" t="e">
        <f ca="1">+IF(IFTA_Quarterly!$I59&gt;0,ROUND(IFTA_Quarterly!$I59*Int_Exchange_2!CZ$5/100*CZ$3,2),0)</f>
        <v>#VALUE!</v>
      </c>
      <c r="DA42" s="2" t="e">
        <f ca="1">+IF(IFTA_Quarterly!$I59&gt;0,ROUND(IFTA_Quarterly!$I59*Int_Exchange_2!DA$5/100*DA$3,2),0)</f>
        <v>#VALUE!</v>
      </c>
      <c r="DB42" s="2" t="e">
        <f ca="1">+IF(IFTA_Quarterly!$I59&gt;0,ROUND(IFTA_Quarterly!$I59*Int_Exchange_2!DB$5/100*DB$3,2),0)</f>
        <v>#VALUE!</v>
      </c>
      <c r="DC42" s="2" t="e">
        <f ca="1">+IF(IFTA_Quarterly!$I59&gt;0,ROUND(IFTA_Quarterly!$I59*Int_Exchange_2!DC$5/100*DC$3,2),0)</f>
        <v>#VALUE!</v>
      </c>
      <c r="DD42" s="2" t="e">
        <f ca="1">+IF(IFTA_Quarterly!$I59&gt;0,ROUND(IFTA_Quarterly!$I59*Int_Exchange_2!DD$5/100*DD$3,2),0)</f>
        <v>#VALUE!</v>
      </c>
      <c r="DE42" s="2" t="e">
        <f ca="1">+IF(IFTA_Quarterly!$I59&gt;0,ROUND(IFTA_Quarterly!$I59*Int_Exchange_2!DE$5/100*DE$3,2),0)</f>
        <v>#VALUE!</v>
      </c>
      <c r="DF42" s="2" t="e">
        <f ca="1">+IF(IFTA_Quarterly!$I59&gt;0,ROUND(IFTA_Quarterly!$I59*Int_Exchange_2!DF$5/100*DF$3,2),0)</f>
        <v>#VALUE!</v>
      </c>
      <c r="DG42" s="2" t="e">
        <f ca="1">+IF(IFTA_Quarterly!$I59&gt;0,ROUND(IFTA_Quarterly!$I59*Int_Exchange_2!DG$5/100*DG$3,2),0)</f>
        <v>#VALUE!</v>
      </c>
      <c r="DH42" s="2" t="e">
        <f ca="1">+IF(IFTA_Quarterly!$I59&gt;0,ROUND(IFTA_Quarterly!$I59*Int_Exchange_2!DH$5/100*DH$3,2),0)</f>
        <v>#VALUE!</v>
      </c>
      <c r="DI42" s="2" t="e">
        <f ca="1">+IF(IFTA_Quarterly!$I59&gt;0,ROUND(IFTA_Quarterly!$I59*Int_Exchange_2!DI$5/100*DI$3,2),0)</f>
        <v>#VALUE!</v>
      </c>
      <c r="DJ42" s="2" t="e">
        <f ca="1">+IF(IFTA_Quarterly!$I59&gt;0,ROUND(IFTA_Quarterly!$I59*Int_Exchange_2!DJ$5/100*DJ$3,2),0)</f>
        <v>#VALUE!</v>
      </c>
      <c r="DK42" s="2" t="e">
        <f ca="1">+IF(IFTA_Quarterly!$I59&gt;0,ROUND(IFTA_Quarterly!$I59*Int_Exchange_2!DK$5/100*DK$3,2),0)</f>
        <v>#VALUE!</v>
      </c>
      <c r="DL42" s="2" t="e">
        <f ca="1">+IF(IFTA_Quarterly!$I59&gt;0,ROUND(IFTA_Quarterly!$I59*Int_Exchange_2!DL$5/100*DL$3,2),0)</f>
        <v>#VALUE!</v>
      </c>
      <c r="DM42" s="2" t="e">
        <f ca="1">+IF(IFTA_Quarterly!$I59&gt;0,ROUND(IFTA_Quarterly!$I59*Int_Exchange_2!DM$5/100*DM$3,2),0)</f>
        <v>#VALUE!</v>
      </c>
      <c r="DN42" s="2" t="e">
        <f ca="1">+IF(IFTA_Quarterly!$I59&gt;0,ROUND(IFTA_Quarterly!$I59*Int_Exchange_2!DN$5/100*DN$3,2),0)</f>
        <v>#VALUE!</v>
      </c>
      <c r="DO42" s="2" t="e">
        <f ca="1">+IF(IFTA_Quarterly!$I59&gt;0,ROUND(IFTA_Quarterly!$I59*Int_Exchange_2!DO$5/100*DO$3,2),0)</f>
        <v>#VALUE!</v>
      </c>
      <c r="DP42" s="2" t="e">
        <f ca="1">+IF(IFTA_Quarterly!$I59&gt;0,ROUND(IFTA_Quarterly!$I59*Int_Exchange_2!DP$5/100*DP$3,2),0)</f>
        <v>#VALUE!</v>
      </c>
      <c r="DQ42" s="2" t="e">
        <f ca="1">+IF(IFTA_Quarterly!$I59&gt;0,ROUND(IFTA_Quarterly!$I59*Int_Exchange_2!DQ$5/100*DQ$3,2),0)</f>
        <v>#VALUE!</v>
      </c>
      <c r="DR42" s="2" t="e">
        <f ca="1">+IF(IFTA_Quarterly!$I59&gt;0,ROUND(IFTA_Quarterly!$I59*Int_Exchange_2!DR$5/100*DR$3,2),0)</f>
        <v>#VALUE!</v>
      </c>
      <c r="DS42" s="2" t="e">
        <f ca="1">+IF(IFTA_Quarterly!$I59&gt;0,ROUND(IFTA_Quarterly!$I59*Int_Exchange_2!DS$5/100*DS$3,2),0)</f>
        <v>#VALUE!</v>
      </c>
      <c r="DT42" s="2" t="e">
        <f ca="1">+IF(IFTA_Quarterly!$I59&gt;0,ROUND(IFTA_Quarterly!$I59*Int_Exchange_2!DT$5/100*DT$3,2),0)</f>
        <v>#VALUE!</v>
      </c>
      <c r="DU42" s="2" t="e">
        <f ca="1">+IF(IFTA_Quarterly!$I59&gt;0,ROUND(IFTA_Quarterly!$I59*Int_Exchange_2!DU$5/100*DU$3,2),0)</f>
        <v>#VALUE!</v>
      </c>
      <c r="DV42" s="2" t="e">
        <f ca="1">+IF(IFTA_Quarterly!$I59&gt;0,ROUND(IFTA_Quarterly!$I59*Int_Exchange_2!DV$5/100*DV$3,2),0)</f>
        <v>#VALUE!</v>
      </c>
      <c r="DW42" s="2" t="e">
        <f ca="1">+IF(IFTA_Quarterly!$I59&gt;0,ROUND(IFTA_Quarterly!$I59*Int_Exchange_2!DW$5/100*DW$3,2),0)</f>
        <v>#VALUE!</v>
      </c>
      <c r="DX42" s="2" t="e">
        <f ca="1">+IF(IFTA_Quarterly!$I59&gt;0,ROUND(IFTA_Quarterly!$I59*Int_Exchange_2!DX$5/100*DX$3,2),0)</f>
        <v>#VALUE!</v>
      </c>
      <c r="DY42" s="2" t="e">
        <f ca="1">+IF(IFTA_Quarterly!$I59&gt;0,ROUND(IFTA_Quarterly!$I59*Int_Exchange_2!DY$5/100*DY$3,2),0)</f>
        <v>#VALUE!</v>
      </c>
      <c r="DZ42" s="2" t="e">
        <f ca="1">+IF(IFTA_Quarterly!$I59&gt;0,ROUND(IFTA_Quarterly!$I59*Int_Exchange_2!DZ$5/100*DZ$3,2),0)</f>
        <v>#VALUE!</v>
      </c>
      <c r="EA42" s="2" t="e">
        <f ca="1">+IF(IFTA_Quarterly!$I59&gt;0,ROUND(IFTA_Quarterly!$I59*Int_Exchange_2!EA$5/100*EA$3,2),0)</f>
        <v>#VALUE!</v>
      </c>
      <c r="EB42" s="2" t="e">
        <f ca="1">+IF(IFTA_Quarterly!$I59&gt;0,ROUND(IFTA_Quarterly!$I59*Int_Exchange_2!EB$5/100*EB$3,2),0)</f>
        <v>#VALUE!</v>
      </c>
      <c r="EC42" s="2" t="e">
        <f ca="1">+IF(IFTA_Quarterly!$I59&gt;0,ROUND(IFTA_Quarterly!$I59*Int_Exchange_2!EC$5/100*EC$3,2),0)</f>
        <v>#VALUE!</v>
      </c>
      <c r="ED42" s="2" t="e">
        <f ca="1">+IF(IFTA_Quarterly!$I59&gt;0,ROUND(IFTA_Quarterly!$I59*Int_Exchange_2!ED$5/100*ED$3,2),0)</f>
        <v>#VALUE!</v>
      </c>
      <c r="EE42" s="2" t="e">
        <f ca="1">+IF(IFTA_Quarterly!$I59&gt;0,ROUND(IFTA_Quarterly!$I59*Int_Exchange_2!EE$5/100*EE$3,2),0)</f>
        <v>#VALUE!</v>
      </c>
    </row>
    <row r="43" spans="1:135" x14ac:dyDescent="0.25">
      <c r="A43" s="2" t="s">
        <v>53</v>
      </c>
      <c r="B43" s="2" t="str">
        <f t="shared" ca="1" si="97"/>
        <v/>
      </c>
      <c r="C43" s="2" t="e">
        <f ca="1">+IF(IFTA_Quarterly!$I60&gt;0,ROUND(IFTA_Quarterly!$I60*Int_Exchange_2!C$5/100*C$3,2),0)</f>
        <v>#VALUE!</v>
      </c>
      <c r="D43" s="2" t="e">
        <f ca="1">+IF(IFTA_Quarterly!$I60&gt;0,ROUND(IFTA_Quarterly!$I60*Int_Exchange_2!D$5/100*D$3,2),0)</f>
        <v>#VALUE!</v>
      </c>
      <c r="E43" s="2" t="e">
        <f ca="1">+IF(IFTA_Quarterly!$I60&gt;0,ROUND(IFTA_Quarterly!$I60*Int_Exchange_2!E$5/100*E$3,2),0)</f>
        <v>#VALUE!</v>
      </c>
      <c r="F43" s="2" t="e">
        <f ca="1">+IF(IFTA_Quarterly!$I60&gt;0,ROUND(IFTA_Quarterly!$I60*Int_Exchange_2!F$5/100*F$3,2),0)</f>
        <v>#VALUE!</v>
      </c>
      <c r="G43" s="2" t="e">
        <f ca="1">+IF(IFTA_Quarterly!$I60&gt;0,ROUND(IFTA_Quarterly!$I60*Int_Exchange_2!G$5/100*G$3,2),0)</f>
        <v>#VALUE!</v>
      </c>
      <c r="H43" s="2" t="e">
        <f ca="1">+IF(IFTA_Quarterly!$I60&gt;0,ROUND(IFTA_Quarterly!$I60*Int_Exchange_2!H$5/100*H$3,2),0)</f>
        <v>#VALUE!</v>
      </c>
      <c r="I43" s="2" t="e">
        <f ca="1">+IF(IFTA_Quarterly!$I60&gt;0,ROUND(IFTA_Quarterly!$I60*Int_Exchange_2!I$5/100*I$3,2),0)</f>
        <v>#VALUE!</v>
      </c>
      <c r="J43" s="2" t="e">
        <f ca="1">+IF(IFTA_Quarterly!$I60&gt;0,ROUND(IFTA_Quarterly!$I60*Int_Exchange_2!J$5/100*J$3,2),0)</f>
        <v>#VALUE!</v>
      </c>
      <c r="K43" s="2" t="e">
        <f ca="1">+IF(IFTA_Quarterly!$I60&gt;0,ROUND(IFTA_Quarterly!$I60*Int_Exchange_2!K$5/100*K$3,2),0)</f>
        <v>#VALUE!</v>
      </c>
      <c r="L43" s="2" t="e">
        <f ca="1">+IF(IFTA_Quarterly!$I60&gt;0,ROUND(IFTA_Quarterly!$I60*Int_Exchange_2!L$5/100*L$3,2),0)</f>
        <v>#VALUE!</v>
      </c>
      <c r="M43" s="2" t="e">
        <f ca="1">+IF(IFTA_Quarterly!$I60&gt;0,ROUND(IFTA_Quarterly!$I60*Int_Exchange_2!M$5/100*M$3,2),0)</f>
        <v>#VALUE!</v>
      </c>
      <c r="N43" s="2" t="e">
        <f ca="1">+IF(IFTA_Quarterly!$I60&gt;0,ROUND(IFTA_Quarterly!$I60*Int_Exchange_2!N$5/100*N$3,2),0)</f>
        <v>#VALUE!</v>
      </c>
      <c r="O43" s="2" t="e">
        <f ca="1">+IF(IFTA_Quarterly!$I60&gt;0,ROUND(IFTA_Quarterly!$I60*Int_Exchange_2!O$5/100*O$3,2),0)</f>
        <v>#VALUE!</v>
      </c>
      <c r="P43" s="2" t="e">
        <f ca="1">+IF(IFTA_Quarterly!$I60&gt;0,ROUND(IFTA_Quarterly!$I60*Int_Exchange_2!P$5/100*P$3,2),0)</f>
        <v>#VALUE!</v>
      </c>
      <c r="Q43" s="2" t="e">
        <f ca="1">+IF(IFTA_Quarterly!$I60&gt;0,ROUND(IFTA_Quarterly!$I60*Int_Exchange_2!Q$5/100*Q$3,2),0)</f>
        <v>#VALUE!</v>
      </c>
      <c r="R43" s="2" t="e">
        <f ca="1">+IF(IFTA_Quarterly!$I60&gt;0,ROUND(IFTA_Quarterly!$I60*Int_Exchange_2!R$5/100*R$3,2),0)</f>
        <v>#VALUE!</v>
      </c>
      <c r="S43" s="2" t="e">
        <f ca="1">+IF(IFTA_Quarterly!$I60&gt;0,ROUND(IFTA_Quarterly!$I60*Int_Exchange_2!S$5/100*S$3,2),0)</f>
        <v>#VALUE!</v>
      </c>
      <c r="T43" s="2" t="e">
        <f ca="1">+IF(IFTA_Quarterly!$I60&gt;0,ROUND(IFTA_Quarterly!$I60*Int_Exchange_2!T$5/100*T$3,2),0)</f>
        <v>#VALUE!</v>
      </c>
      <c r="U43" s="2" t="e">
        <f ca="1">+IF(IFTA_Quarterly!$I60&gt;0,ROUND(IFTA_Quarterly!$I60*Int_Exchange_2!U$5/100*U$3,2),0)</f>
        <v>#VALUE!</v>
      </c>
      <c r="V43" s="2" t="e">
        <f ca="1">+IF(IFTA_Quarterly!$I60&gt;0,ROUND(IFTA_Quarterly!$I60*Int_Exchange_2!V$5/100*V$3,2),0)</f>
        <v>#VALUE!</v>
      </c>
      <c r="W43" s="2" t="e">
        <f ca="1">+IF(IFTA_Quarterly!$I60&gt;0,ROUND(IFTA_Quarterly!$I60*Int_Exchange_2!W$5/100*W$3,2),0)</f>
        <v>#VALUE!</v>
      </c>
      <c r="X43" s="2" t="e">
        <f ca="1">+IF(IFTA_Quarterly!$I60&gt;0,ROUND(IFTA_Quarterly!$I60*Int_Exchange_2!X$5/100*X$3,2),0)</f>
        <v>#VALUE!</v>
      </c>
      <c r="Y43" s="2" t="e">
        <f ca="1">+IF(IFTA_Quarterly!$I60&gt;0,ROUND(IFTA_Quarterly!$I60*Int_Exchange_2!Y$5/100*Y$3,2),0)</f>
        <v>#VALUE!</v>
      </c>
      <c r="Z43" s="2" t="e">
        <f ca="1">+IF(IFTA_Quarterly!$I60&gt;0,ROUND(IFTA_Quarterly!$I60*Int_Exchange_2!Z$5/100*Z$3,2),0)</f>
        <v>#VALUE!</v>
      </c>
      <c r="AA43" s="2" t="e">
        <f ca="1">+IF(IFTA_Quarterly!$I60&gt;0,ROUND(IFTA_Quarterly!$I60*Int_Exchange_2!AA$5/100*AA$3,2),0)</f>
        <v>#VALUE!</v>
      </c>
      <c r="AB43" s="2" t="e">
        <f ca="1">+IF(IFTA_Quarterly!$I60&gt;0,ROUND(IFTA_Quarterly!$I60*Int_Exchange_2!AB$5/100*AB$3,2),0)</f>
        <v>#VALUE!</v>
      </c>
      <c r="AC43" s="2" t="e">
        <f ca="1">+IF(IFTA_Quarterly!$I60&gt;0,ROUND(IFTA_Quarterly!$I60*Int_Exchange_2!AC$5/100*AC$3,2),0)</f>
        <v>#VALUE!</v>
      </c>
      <c r="AD43" s="2" t="e">
        <f ca="1">+IF(IFTA_Quarterly!$I60&gt;0,ROUND(IFTA_Quarterly!$I60*Int_Exchange_2!AD$5/100*AD$3,2),0)</f>
        <v>#VALUE!</v>
      </c>
      <c r="AE43" s="2" t="e">
        <f ca="1">+IF(IFTA_Quarterly!$I60&gt;0,ROUND(IFTA_Quarterly!$I60*Int_Exchange_2!AE$5/100*AE$3,2),0)</f>
        <v>#VALUE!</v>
      </c>
      <c r="AF43" s="2" t="e">
        <f ca="1">+IF(IFTA_Quarterly!$I60&gt;0,ROUND(IFTA_Quarterly!$I60*Int_Exchange_2!AF$5/100*AF$3,2),0)</f>
        <v>#VALUE!</v>
      </c>
      <c r="AG43" s="2" t="e">
        <f ca="1">+IF(IFTA_Quarterly!$I60&gt;0,ROUND(IFTA_Quarterly!$I60*Int_Exchange_2!AG$5/100*AG$3,2),0)</f>
        <v>#VALUE!</v>
      </c>
      <c r="AH43" s="2" t="e">
        <f ca="1">+IF(IFTA_Quarterly!$I60&gt;0,ROUND(IFTA_Quarterly!$I60*Int_Exchange_2!AH$5/100*AH$3,2),0)</f>
        <v>#VALUE!</v>
      </c>
      <c r="AI43" s="2" t="e">
        <f ca="1">+IF(IFTA_Quarterly!$I60&gt;0,ROUND(IFTA_Quarterly!$I60*Int_Exchange_2!AI$5/100*AI$3,2),0)</f>
        <v>#VALUE!</v>
      </c>
      <c r="AJ43" s="2" t="e">
        <f ca="1">+IF(IFTA_Quarterly!$I60&gt;0,ROUND(IFTA_Quarterly!$I60*Int_Exchange_2!AJ$5/100*AJ$3,2),0)</f>
        <v>#VALUE!</v>
      </c>
      <c r="AK43" s="2" t="e">
        <f ca="1">+IF(IFTA_Quarterly!$I60&gt;0,ROUND(IFTA_Quarterly!$I60*Int_Exchange_2!AK$5/100*AK$3,2),0)</f>
        <v>#VALUE!</v>
      </c>
      <c r="AL43" s="2" t="e">
        <f ca="1">+IF(IFTA_Quarterly!$I60&gt;0,ROUND(IFTA_Quarterly!$I60*Int_Exchange_2!AL$5/100*AL$3,2),0)</f>
        <v>#VALUE!</v>
      </c>
      <c r="AM43" s="2" t="e">
        <f ca="1">+IF(IFTA_Quarterly!$I60&gt;0,ROUND(IFTA_Quarterly!$I60*Int_Exchange_2!AM$5/100*AM$3,2),0)</f>
        <v>#VALUE!</v>
      </c>
      <c r="AN43" s="2" t="e">
        <f ca="1">+IF(IFTA_Quarterly!$I60&gt;0,ROUND(IFTA_Quarterly!$I60*Int_Exchange_2!AN$5/100*AN$3,2),0)</f>
        <v>#VALUE!</v>
      </c>
      <c r="AO43" s="2" t="e">
        <f ca="1">+IF(IFTA_Quarterly!$I60&gt;0,ROUND(IFTA_Quarterly!$I60*Int_Exchange_2!AO$5/100*AO$3,2),0)</f>
        <v>#VALUE!</v>
      </c>
      <c r="AP43" s="2" t="e">
        <f ca="1">+IF(IFTA_Quarterly!$I60&gt;0,ROUND(IFTA_Quarterly!$I60*Int_Exchange_2!AP$5/100*AP$3,2),0)</f>
        <v>#VALUE!</v>
      </c>
      <c r="AQ43" s="2" t="e">
        <f ca="1">+IF(IFTA_Quarterly!$I60&gt;0,ROUND(IFTA_Quarterly!$I60*Int_Exchange_2!AQ$5/100*AQ$3,2),0)</f>
        <v>#VALUE!</v>
      </c>
      <c r="AR43" s="2" t="e">
        <f ca="1">+IF(IFTA_Quarterly!$I60&gt;0,ROUND(IFTA_Quarterly!$I60*Int_Exchange_2!AR$5/100*AR$3,2),0)</f>
        <v>#VALUE!</v>
      </c>
      <c r="AS43" s="2" t="e">
        <f ca="1">+IF(IFTA_Quarterly!$I60&gt;0,ROUND(IFTA_Quarterly!$I60*Int_Exchange_2!AS$5/100*AS$3,2),0)</f>
        <v>#VALUE!</v>
      </c>
      <c r="AT43" s="2" t="e">
        <f ca="1">+IF(IFTA_Quarterly!$I60&gt;0,ROUND(IFTA_Quarterly!$I60*Int_Exchange_2!AT$5/100*AT$3,2),0)</f>
        <v>#VALUE!</v>
      </c>
      <c r="AU43" s="2" t="e">
        <f ca="1">+IF(IFTA_Quarterly!$I60&gt;0,ROUND(IFTA_Quarterly!$I60*Int_Exchange_2!AU$5/100*AU$3,2),0)</f>
        <v>#VALUE!</v>
      </c>
      <c r="AV43" s="2" t="e">
        <f ca="1">+IF(IFTA_Quarterly!$I60&gt;0,ROUND(IFTA_Quarterly!$I60*Int_Exchange_2!AV$5/100*AV$3,2),0)</f>
        <v>#VALUE!</v>
      </c>
      <c r="AW43" s="2" t="e">
        <f ca="1">+IF(IFTA_Quarterly!$I60&gt;0,ROUND(IFTA_Quarterly!$I60*Int_Exchange_2!AW$5/100*AW$3,2),0)</f>
        <v>#VALUE!</v>
      </c>
      <c r="AX43" s="2" t="e">
        <f ca="1">+IF(IFTA_Quarterly!$I60&gt;0,ROUND(IFTA_Quarterly!$I60*Int_Exchange_2!AX$5/100*AX$3,2),0)</f>
        <v>#VALUE!</v>
      </c>
      <c r="AY43" s="2" t="e">
        <f ca="1">+IF(IFTA_Quarterly!$I60&gt;0,ROUND(IFTA_Quarterly!$I60*Int_Exchange_2!AY$5/100*AY$3,2),0)</f>
        <v>#VALUE!</v>
      </c>
      <c r="AZ43" s="2" t="e">
        <f ca="1">+IF(IFTA_Quarterly!$I60&gt;0,ROUND(IFTA_Quarterly!$I60*Int_Exchange_2!AZ$5/100*AZ$3,2),0)</f>
        <v>#VALUE!</v>
      </c>
      <c r="BA43" s="2" t="e">
        <f ca="1">+IF(IFTA_Quarterly!$I60&gt;0,ROUND(IFTA_Quarterly!$I60*Int_Exchange_2!BA$5/100*BA$3,2),0)</f>
        <v>#VALUE!</v>
      </c>
      <c r="BB43" s="2" t="e">
        <f ca="1">+IF(IFTA_Quarterly!$I60&gt;0,ROUND(IFTA_Quarterly!$I60*Int_Exchange_2!BB$5/100*BB$3,2),0)</f>
        <v>#VALUE!</v>
      </c>
      <c r="BC43" s="2" t="e">
        <f ca="1">+IF(IFTA_Quarterly!$I60&gt;0,ROUND(IFTA_Quarterly!$I60*Int_Exchange_2!BC$5/100*BC$3,2),0)</f>
        <v>#VALUE!</v>
      </c>
      <c r="BD43" s="2" t="e">
        <f ca="1">+IF(IFTA_Quarterly!$I60&gt;0,ROUND(IFTA_Quarterly!$I60*Int_Exchange_2!BD$5/100*BD$3,2),0)</f>
        <v>#VALUE!</v>
      </c>
      <c r="BE43" s="2" t="e">
        <f ca="1">+IF(IFTA_Quarterly!$I60&gt;0,ROUND(IFTA_Quarterly!$I60*Int_Exchange_2!BE$5/100*BE$3,2),0)</f>
        <v>#VALUE!</v>
      </c>
      <c r="BF43" s="2" t="e">
        <f ca="1">+IF(IFTA_Quarterly!$I60&gt;0,ROUND(IFTA_Quarterly!$I60*Int_Exchange_2!BF$5/100*BF$3,2),0)</f>
        <v>#VALUE!</v>
      </c>
      <c r="BG43" s="2" t="e">
        <f ca="1">+IF(IFTA_Quarterly!$I60&gt;0,ROUND(IFTA_Quarterly!$I60*Int_Exchange_2!BG$5/100*BG$3,2),0)</f>
        <v>#VALUE!</v>
      </c>
      <c r="BH43" s="2" t="e">
        <f ca="1">+IF(IFTA_Quarterly!$I60&gt;0,ROUND(IFTA_Quarterly!$I60*Int_Exchange_2!BH$5/100*BH$3,2),0)</f>
        <v>#VALUE!</v>
      </c>
      <c r="BI43" s="2" t="e">
        <f ca="1">+IF(IFTA_Quarterly!$I60&gt;0,ROUND(IFTA_Quarterly!$I60*Int_Exchange_2!BI$5/100*BI$3,2),0)</f>
        <v>#VALUE!</v>
      </c>
      <c r="BJ43" s="2" t="e">
        <f ca="1">+IF(IFTA_Quarterly!$I60&gt;0,ROUND(IFTA_Quarterly!$I60*Int_Exchange_2!BJ$5/100*BJ$3,2),0)</f>
        <v>#VALUE!</v>
      </c>
      <c r="BK43" s="2" t="e">
        <f ca="1">+IF(IFTA_Quarterly!$I60&gt;0,ROUND(IFTA_Quarterly!$I60*Int_Exchange_2!BK$5/100*BK$3,2),0)</f>
        <v>#VALUE!</v>
      </c>
      <c r="BL43" s="2" t="e">
        <f ca="1">+IF(IFTA_Quarterly!$I60&gt;0,ROUND(IFTA_Quarterly!$I60*Int_Exchange_2!BL$5/100*BL$3,2),0)</f>
        <v>#VALUE!</v>
      </c>
      <c r="BM43" s="2" t="e">
        <f ca="1">+IF(IFTA_Quarterly!$I60&gt;0,ROUND(IFTA_Quarterly!$I60*Int_Exchange_2!BM$5/100*BM$3,2),0)</f>
        <v>#VALUE!</v>
      </c>
      <c r="BN43" s="2" t="e">
        <f ca="1">+IF(IFTA_Quarterly!$I60&gt;0,ROUND(IFTA_Quarterly!$I60*Int_Exchange_2!BN$5/100*BN$3,2),0)</f>
        <v>#VALUE!</v>
      </c>
      <c r="BO43" s="2" t="e">
        <f ca="1">+IF(IFTA_Quarterly!$I60&gt;0,ROUND(IFTA_Quarterly!$I60*Int_Exchange_2!BO$5/100*BO$3,2),0)</f>
        <v>#VALUE!</v>
      </c>
      <c r="BP43" s="2" t="e">
        <f ca="1">+IF(IFTA_Quarterly!$I60&gt;0,ROUND(IFTA_Quarterly!$I60*Int_Exchange_2!BP$5/100*BP$3,2),0)</f>
        <v>#VALUE!</v>
      </c>
      <c r="BQ43" s="2" t="e">
        <f ca="1">+IF(IFTA_Quarterly!$I60&gt;0,ROUND(IFTA_Quarterly!$I60*Int_Exchange_2!BQ$5/100*BQ$3,2),0)</f>
        <v>#VALUE!</v>
      </c>
      <c r="BR43" s="2" t="e">
        <f ca="1">+IF(IFTA_Quarterly!$I60&gt;0,ROUND(IFTA_Quarterly!$I60*Int_Exchange_2!BR$5/100*BR$3,2),0)</f>
        <v>#VALUE!</v>
      </c>
      <c r="BS43" s="2" t="e">
        <f ca="1">+IF(IFTA_Quarterly!$I60&gt;0,ROUND(IFTA_Quarterly!$I60*Int_Exchange_2!BS$5/100*BS$3,2),0)</f>
        <v>#VALUE!</v>
      </c>
      <c r="BT43" s="2" t="e">
        <f ca="1">+IF(IFTA_Quarterly!$I60&gt;0,ROUND(IFTA_Quarterly!$I60*Int_Exchange_2!BT$5/100*BT$3,2),0)</f>
        <v>#VALUE!</v>
      </c>
      <c r="BU43" s="2" t="e">
        <f ca="1">+IF(IFTA_Quarterly!$I60&gt;0,ROUND(IFTA_Quarterly!$I60*Int_Exchange_2!BU$5/100*BU$3,2),0)</f>
        <v>#VALUE!</v>
      </c>
      <c r="BV43" s="2" t="e">
        <f ca="1">+IF(IFTA_Quarterly!$I60&gt;0,ROUND(IFTA_Quarterly!$I60*Int_Exchange_2!BV$5/100*BV$3,2),0)</f>
        <v>#VALUE!</v>
      </c>
      <c r="BW43" s="2" t="e">
        <f ca="1">+IF(IFTA_Quarterly!$I60&gt;0,ROUND(IFTA_Quarterly!$I60*Int_Exchange_2!BW$5/100*BW$3,2),0)</f>
        <v>#VALUE!</v>
      </c>
      <c r="BX43" s="2" t="e">
        <f ca="1">+IF(IFTA_Quarterly!$I60&gt;0,ROUND(IFTA_Quarterly!$I60*Int_Exchange_2!BX$5/100*BX$3,2),0)</f>
        <v>#VALUE!</v>
      </c>
      <c r="BY43" s="2" t="e">
        <f ca="1">+IF(IFTA_Quarterly!$I60&gt;0,ROUND(IFTA_Quarterly!$I60*Int_Exchange_2!BY$5/100*BY$3,2),0)</f>
        <v>#VALUE!</v>
      </c>
      <c r="BZ43" s="2" t="e">
        <f ca="1">+IF(IFTA_Quarterly!$I60&gt;0,ROUND(IFTA_Quarterly!$I60*Int_Exchange_2!BZ$5/100*BZ$3,2),0)</f>
        <v>#VALUE!</v>
      </c>
      <c r="CA43" s="2" t="e">
        <f ca="1">+IF(IFTA_Quarterly!$I60&gt;0,ROUND(IFTA_Quarterly!$I60*Int_Exchange_2!CA$5/100*CA$3,2),0)</f>
        <v>#VALUE!</v>
      </c>
      <c r="CB43" s="2" t="e">
        <f ca="1">+IF(IFTA_Quarterly!$I60&gt;0,ROUND(IFTA_Quarterly!$I60*Int_Exchange_2!CB$5/100*CB$3,2),0)</f>
        <v>#VALUE!</v>
      </c>
      <c r="CC43" s="2" t="e">
        <f ca="1">+IF(IFTA_Quarterly!$I60&gt;0,ROUND(IFTA_Quarterly!$I60*Int_Exchange_2!CC$5/100*CC$3,2),0)</f>
        <v>#VALUE!</v>
      </c>
      <c r="CD43" s="2" t="e">
        <f ca="1">+IF(IFTA_Quarterly!$I60&gt;0,ROUND(IFTA_Quarterly!$I60*Int_Exchange_2!CD$5/100*CD$3,2),0)</f>
        <v>#VALUE!</v>
      </c>
      <c r="CE43" s="2" t="e">
        <f ca="1">+IF(IFTA_Quarterly!$I60&gt;0,ROUND(IFTA_Quarterly!$I60*Int_Exchange_2!CE$5/100*CE$3,2),0)</f>
        <v>#VALUE!</v>
      </c>
      <c r="CF43" s="2" t="e">
        <f ca="1">+IF(IFTA_Quarterly!$I60&gt;0,ROUND(IFTA_Quarterly!$I60*Int_Exchange_2!CF$5/100*CF$3,2),0)</f>
        <v>#VALUE!</v>
      </c>
      <c r="CG43" s="2" t="e">
        <f ca="1">+IF(IFTA_Quarterly!$I60&gt;0,ROUND(IFTA_Quarterly!$I60*Int_Exchange_2!CG$5/100*CG$3,2),0)</f>
        <v>#VALUE!</v>
      </c>
      <c r="CH43" s="2" t="e">
        <f ca="1">+IF(IFTA_Quarterly!$I60&gt;0,ROUND(IFTA_Quarterly!$I60*Int_Exchange_2!CH$5/100*CH$3,2),0)</f>
        <v>#VALUE!</v>
      </c>
      <c r="CI43" s="2" t="e">
        <f ca="1">+IF(IFTA_Quarterly!$I60&gt;0,ROUND(IFTA_Quarterly!$I60*Int_Exchange_2!CI$5/100*CI$3,2),0)</f>
        <v>#VALUE!</v>
      </c>
      <c r="CJ43" s="2" t="e">
        <f ca="1">+IF(IFTA_Quarterly!$I60&gt;0,ROUND(IFTA_Quarterly!$I60*Int_Exchange_2!CJ$5/100*CJ$3,2),0)</f>
        <v>#VALUE!</v>
      </c>
      <c r="CK43" s="2" t="e">
        <f ca="1">+IF(IFTA_Quarterly!$I60&gt;0,ROUND(IFTA_Quarterly!$I60*Int_Exchange_2!CK$5/100*CK$3,2),0)</f>
        <v>#VALUE!</v>
      </c>
      <c r="CL43" s="2" t="e">
        <f ca="1">+IF(IFTA_Quarterly!$I60&gt;0,ROUND(IFTA_Quarterly!$I60*Int_Exchange_2!CL$5/100*CL$3,2),0)</f>
        <v>#VALUE!</v>
      </c>
      <c r="CM43" s="2" t="e">
        <f ca="1">+IF(IFTA_Quarterly!$I60&gt;0,ROUND(IFTA_Quarterly!$I60*Int_Exchange_2!CM$5/100*CM$3,2),0)</f>
        <v>#VALUE!</v>
      </c>
      <c r="CN43" s="2" t="e">
        <f ca="1">+IF(IFTA_Quarterly!$I60&gt;0,ROUND(IFTA_Quarterly!$I60*Int_Exchange_2!CN$5/100*CN$3,2),0)</f>
        <v>#VALUE!</v>
      </c>
      <c r="CO43" s="2" t="e">
        <f ca="1">+IF(IFTA_Quarterly!$I60&gt;0,ROUND(IFTA_Quarterly!$I60*Int_Exchange_2!CO$5/100*CO$3,2),0)</f>
        <v>#VALUE!</v>
      </c>
      <c r="CP43" s="2" t="e">
        <f ca="1">+IF(IFTA_Quarterly!$I60&gt;0,ROUND(IFTA_Quarterly!$I60*Int_Exchange_2!CP$5/100*CP$3,2),0)</f>
        <v>#VALUE!</v>
      </c>
      <c r="CQ43" s="2" t="e">
        <f ca="1">+IF(IFTA_Quarterly!$I60&gt;0,ROUND(IFTA_Quarterly!$I60*Int_Exchange_2!CQ$5/100*CQ$3,2),0)</f>
        <v>#VALUE!</v>
      </c>
      <c r="CR43" s="2" t="e">
        <f ca="1">+IF(IFTA_Quarterly!$I60&gt;0,ROUND(IFTA_Quarterly!$I60*Int_Exchange_2!CR$5/100*CR$3,2),0)</f>
        <v>#VALUE!</v>
      </c>
      <c r="CS43" s="2" t="e">
        <f ca="1">+IF(IFTA_Quarterly!$I60&gt;0,ROUND(IFTA_Quarterly!$I60*Int_Exchange_2!CS$5/100*CS$3,2),0)</f>
        <v>#VALUE!</v>
      </c>
      <c r="CT43" s="2" t="e">
        <f ca="1">+IF(IFTA_Quarterly!$I60&gt;0,ROUND(IFTA_Quarterly!$I60*Int_Exchange_2!CT$5/100*CT$3,2),0)</f>
        <v>#VALUE!</v>
      </c>
      <c r="CU43" s="2" t="e">
        <f ca="1">+IF(IFTA_Quarterly!$I60&gt;0,ROUND(IFTA_Quarterly!$I60*Int_Exchange_2!CU$5/100*CU$3,2),0)</f>
        <v>#VALUE!</v>
      </c>
      <c r="CV43" s="2" t="e">
        <f ca="1">+IF(IFTA_Quarterly!$I60&gt;0,ROUND(IFTA_Quarterly!$I60*Int_Exchange_2!CV$5/100*CV$3,2),0)</f>
        <v>#VALUE!</v>
      </c>
      <c r="CW43" s="2" t="e">
        <f ca="1">+IF(IFTA_Quarterly!$I60&gt;0,ROUND(IFTA_Quarterly!$I60*Int_Exchange_2!CW$5/100*CW$3,2),0)</f>
        <v>#VALUE!</v>
      </c>
      <c r="CX43" s="2" t="e">
        <f ca="1">+IF(IFTA_Quarterly!$I60&gt;0,ROUND(IFTA_Quarterly!$I60*Int_Exchange_2!CX$5/100*CX$3,2),0)</f>
        <v>#VALUE!</v>
      </c>
      <c r="CY43" s="2" t="e">
        <f ca="1">+IF(IFTA_Quarterly!$I60&gt;0,ROUND(IFTA_Quarterly!$I60*Int_Exchange_2!CY$5/100*CY$3,2),0)</f>
        <v>#VALUE!</v>
      </c>
      <c r="CZ43" s="2" t="e">
        <f ca="1">+IF(IFTA_Quarterly!$I60&gt;0,ROUND(IFTA_Quarterly!$I60*Int_Exchange_2!CZ$5/100*CZ$3,2),0)</f>
        <v>#VALUE!</v>
      </c>
      <c r="DA43" s="2" t="e">
        <f ca="1">+IF(IFTA_Quarterly!$I60&gt;0,ROUND(IFTA_Quarterly!$I60*Int_Exchange_2!DA$5/100*DA$3,2),0)</f>
        <v>#VALUE!</v>
      </c>
      <c r="DB43" s="2" t="e">
        <f ca="1">+IF(IFTA_Quarterly!$I60&gt;0,ROUND(IFTA_Quarterly!$I60*Int_Exchange_2!DB$5/100*DB$3,2),0)</f>
        <v>#VALUE!</v>
      </c>
      <c r="DC43" s="2" t="e">
        <f ca="1">+IF(IFTA_Quarterly!$I60&gt;0,ROUND(IFTA_Quarterly!$I60*Int_Exchange_2!DC$5/100*DC$3,2),0)</f>
        <v>#VALUE!</v>
      </c>
      <c r="DD43" s="2" t="e">
        <f ca="1">+IF(IFTA_Quarterly!$I60&gt;0,ROUND(IFTA_Quarterly!$I60*Int_Exchange_2!DD$5/100*DD$3,2),0)</f>
        <v>#VALUE!</v>
      </c>
      <c r="DE43" s="2" t="e">
        <f ca="1">+IF(IFTA_Quarterly!$I60&gt;0,ROUND(IFTA_Quarterly!$I60*Int_Exchange_2!DE$5/100*DE$3,2),0)</f>
        <v>#VALUE!</v>
      </c>
      <c r="DF43" s="2" t="e">
        <f ca="1">+IF(IFTA_Quarterly!$I60&gt;0,ROUND(IFTA_Quarterly!$I60*Int_Exchange_2!DF$5/100*DF$3,2),0)</f>
        <v>#VALUE!</v>
      </c>
      <c r="DG43" s="2" t="e">
        <f ca="1">+IF(IFTA_Quarterly!$I60&gt;0,ROUND(IFTA_Quarterly!$I60*Int_Exchange_2!DG$5/100*DG$3,2),0)</f>
        <v>#VALUE!</v>
      </c>
      <c r="DH43" s="2" t="e">
        <f ca="1">+IF(IFTA_Quarterly!$I60&gt;0,ROUND(IFTA_Quarterly!$I60*Int_Exchange_2!DH$5/100*DH$3,2),0)</f>
        <v>#VALUE!</v>
      </c>
      <c r="DI43" s="2" t="e">
        <f ca="1">+IF(IFTA_Quarterly!$I60&gt;0,ROUND(IFTA_Quarterly!$I60*Int_Exchange_2!DI$5/100*DI$3,2),0)</f>
        <v>#VALUE!</v>
      </c>
      <c r="DJ43" s="2" t="e">
        <f ca="1">+IF(IFTA_Quarterly!$I60&gt;0,ROUND(IFTA_Quarterly!$I60*Int_Exchange_2!DJ$5/100*DJ$3,2),0)</f>
        <v>#VALUE!</v>
      </c>
      <c r="DK43" s="2" t="e">
        <f ca="1">+IF(IFTA_Quarterly!$I60&gt;0,ROUND(IFTA_Quarterly!$I60*Int_Exchange_2!DK$5/100*DK$3,2),0)</f>
        <v>#VALUE!</v>
      </c>
      <c r="DL43" s="2" t="e">
        <f ca="1">+IF(IFTA_Quarterly!$I60&gt;0,ROUND(IFTA_Quarterly!$I60*Int_Exchange_2!DL$5/100*DL$3,2),0)</f>
        <v>#VALUE!</v>
      </c>
      <c r="DM43" s="2" t="e">
        <f ca="1">+IF(IFTA_Quarterly!$I60&gt;0,ROUND(IFTA_Quarterly!$I60*Int_Exchange_2!DM$5/100*DM$3,2),0)</f>
        <v>#VALUE!</v>
      </c>
      <c r="DN43" s="2" t="e">
        <f ca="1">+IF(IFTA_Quarterly!$I60&gt;0,ROUND(IFTA_Quarterly!$I60*Int_Exchange_2!DN$5/100*DN$3,2),0)</f>
        <v>#VALUE!</v>
      </c>
      <c r="DO43" s="2" t="e">
        <f ca="1">+IF(IFTA_Quarterly!$I60&gt;0,ROUND(IFTA_Quarterly!$I60*Int_Exchange_2!DO$5/100*DO$3,2),0)</f>
        <v>#VALUE!</v>
      </c>
      <c r="DP43" s="2" t="e">
        <f ca="1">+IF(IFTA_Quarterly!$I60&gt;0,ROUND(IFTA_Quarterly!$I60*Int_Exchange_2!DP$5/100*DP$3,2),0)</f>
        <v>#VALUE!</v>
      </c>
      <c r="DQ43" s="2" t="e">
        <f ca="1">+IF(IFTA_Quarterly!$I60&gt;0,ROUND(IFTA_Quarterly!$I60*Int_Exchange_2!DQ$5/100*DQ$3,2),0)</f>
        <v>#VALUE!</v>
      </c>
      <c r="DR43" s="2" t="e">
        <f ca="1">+IF(IFTA_Quarterly!$I60&gt;0,ROUND(IFTA_Quarterly!$I60*Int_Exchange_2!DR$5/100*DR$3,2),0)</f>
        <v>#VALUE!</v>
      </c>
      <c r="DS43" s="2" t="e">
        <f ca="1">+IF(IFTA_Quarterly!$I60&gt;0,ROUND(IFTA_Quarterly!$I60*Int_Exchange_2!DS$5/100*DS$3,2),0)</f>
        <v>#VALUE!</v>
      </c>
      <c r="DT43" s="2" t="e">
        <f ca="1">+IF(IFTA_Quarterly!$I60&gt;0,ROUND(IFTA_Quarterly!$I60*Int_Exchange_2!DT$5/100*DT$3,2),0)</f>
        <v>#VALUE!</v>
      </c>
      <c r="DU43" s="2" t="e">
        <f ca="1">+IF(IFTA_Quarterly!$I60&gt;0,ROUND(IFTA_Quarterly!$I60*Int_Exchange_2!DU$5/100*DU$3,2),0)</f>
        <v>#VALUE!</v>
      </c>
      <c r="DV43" s="2" t="e">
        <f ca="1">+IF(IFTA_Quarterly!$I60&gt;0,ROUND(IFTA_Quarterly!$I60*Int_Exchange_2!DV$5/100*DV$3,2),0)</f>
        <v>#VALUE!</v>
      </c>
      <c r="DW43" s="2" t="e">
        <f ca="1">+IF(IFTA_Quarterly!$I60&gt;0,ROUND(IFTA_Quarterly!$I60*Int_Exchange_2!DW$5/100*DW$3,2),0)</f>
        <v>#VALUE!</v>
      </c>
      <c r="DX43" s="2" t="e">
        <f ca="1">+IF(IFTA_Quarterly!$I60&gt;0,ROUND(IFTA_Quarterly!$I60*Int_Exchange_2!DX$5/100*DX$3,2),0)</f>
        <v>#VALUE!</v>
      </c>
      <c r="DY43" s="2" t="e">
        <f ca="1">+IF(IFTA_Quarterly!$I60&gt;0,ROUND(IFTA_Quarterly!$I60*Int_Exchange_2!DY$5/100*DY$3,2),0)</f>
        <v>#VALUE!</v>
      </c>
      <c r="DZ43" s="2" t="e">
        <f ca="1">+IF(IFTA_Quarterly!$I60&gt;0,ROUND(IFTA_Quarterly!$I60*Int_Exchange_2!DZ$5/100*DZ$3,2),0)</f>
        <v>#VALUE!</v>
      </c>
      <c r="EA43" s="2" t="e">
        <f ca="1">+IF(IFTA_Quarterly!$I60&gt;0,ROUND(IFTA_Quarterly!$I60*Int_Exchange_2!EA$5/100*EA$3,2),0)</f>
        <v>#VALUE!</v>
      </c>
      <c r="EB43" s="2" t="e">
        <f ca="1">+IF(IFTA_Quarterly!$I60&gt;0,ROUND(IFTA_Quarterly!$I60*Int_Exchange_2!EB$5/100*EB$3,2),0)</f>
        <v>#VALUE!</v>
      </c>
      <c r="EC43" s="2" t="e">
        <f ca="1">+IF(IFTA_Quarterly!$I60&gt;0,ROUND(IFTA_Quarterly!$I60*Int_Exchange_2!EC$5/100*EC$3,2),0)</f>
        <v>#VALUE!</v>
      </c>
      <c r="ED43" s="2" t="e">
        <f ca="1">+IF(IFTA_Quarterly!$I60&gt;0,ROUND(IFTA_Quarterly!$I60*Int_Exchange_2!ED$5/100*ED$3,2),0)</f>
        <v>#VALUE!</v>
      </c>
      <c r="EE43" s="2" t="e">
        <f ca="1">+IF(IFTA_Quarterly!$I60&gt;0,ROUND(IFTA_Quarterly!$I60*Int_Exchange_2!EE$5/100*EE$3,2),0)</f>
        <v>#VALUE!</v>
      </c>
    </row>
    <row r="44" spans="1:135" x14ac:dyDescent="0.25">
      <c r="A44" s="2" t="s">
        <v>54</v>
      </c>
      <c r="B44" s="2" t="str">
        <f t="shared" ca="1" si="97"/>
        <v/>
      </c>
      <c r="C44" s="2" t="e">
        <f ca="1">+IF(IFTA_Quarterly!$I61&gt;0,ROUND(IFTA_Quarterly!$I61*Int_Exchange_2!C$5/100*C$3,2),0)</f>
        <v>#VALUE!</v>
      </c>
      <c r="D44" s="2" t="e">
        <f ca="1">+IF(IFTA_Quarterly!$I61&gt;0,ROUND(IFTA_Quarterly!$I61*Int_Exchange_2!D$5/100*D$3,2),0)</f>
        <v>#VALUE!</v>
      </c>
      <c r="E44" s="2" t="e">
        <f ca="1">+IF(IFTA_Quarterly!$I61&gt;0,ROUND(IFTA_Quarterly!$I61*Int_Exchange_2!E$5/100*E$3,2),0)</f>
        <v>#VALUE!</v>
      </c>
      <c r="F44" s="2" t="e">
        <f ca="1">+IF(IFTA_Quarterly!$I61&gt;0,ROUND(IFTA_Quarterly!$I61*Int_Exchange_2!F$5/100*F$3,2),0)</f>
        <v>#VALUE!</v>
      </c>
      <c r="G44" s="2" t="e">
        <f ca="1">+IF(IFTA_Quarterly!$I61&gt;0,ROUND(IFTA_Quarterly!$I61*Int_Exchange_2!G$5/100*G$3,2),0)</f>
        <v>#VALUE!</v>
      </c>
      <c r="H44" s="2" t="e">
        <f ca="1">+IF(IFTA_Quarterly!$I61&gt;0,ROUND(IFTA_Quarterly!$I61*Int_Exchange_2!H$5/100*H$3,2),0)</f>
        <v>#VALUE!</v>
      </c>
      <c r="I44" s="2" t="e">
        <f ca="1">+IF(IFTA_Quarterly!$I61&gt;0,ROUND(IFTA_Quarterly!$I61*Int_Exchange_2!I$5/100*I$3,2),0)</f>
        <v>#VALUE!</v>
      </c>
      <c r="J44" s="2" t="e">
        <f ca="1">+IF(IFTA_Quarterly!$I61&gt;0,ROUND(IFTA_Quarterly!$I61*Int_Exchange_2!J$5/100*J$3,2),0)</f>
        <v>#VALUE!</v>
      </c>
      <c r="K44" s="2" t="e">
        <f ca="1">+IF(IFTA_Quarterly!$I61&gt;0,ROUND(IFTA_Quarterly!$I61*Int_Exchange_2!K$5/100*K$3,2),0)</f>
        <v>#VALUE!</v>
      </c>
      <c r="L44" s="2" t="e">
        <f ca="1">+IF(IFTA_Quarterly!$I61&gt;0,ROUND(IFTA_Quarterly!$I61*Int_Exchange_2!L$5/100*L$3,2),0)</f>
        <v>#VALUE!</v>
      </c>
      <c r="M44" s="2" t="e">
        <f ca="1">+IF(IFTA_Quarterly!$I61&gt;0,ROUND(IFTA_Quarterly!$I61*Int_Exchange_2!M$5/100*M$3,2),0)</f>
        <v>#VALUE!</v>
      </c>
      <c r="N44" s="2" t="e">
        <f ca="1">+IF(IFTA_Quarterly!$I61&gt;0,ROUND(IFTA_Quarterly!$I61*Int_Exchange_2!N$5/100*N$3,2),0)</f>
        <v>#VALUE!</v>
      </c>
      <c r="O44" s="2" t="e">
        <f ca="1">+IF(IFTA_Quarterly!$I61&gt;0,ROUND(IFTA_Quarterly!$I61*Int_Exchange_2!O$5/100*O$3,2),0)</f>
        <v>#VALUE!</v>
      </c>
      <c r="P44" s="2" t="e">
        <f ca="1">+IF(IFTA_Quarterly!$I61&gt;0,ROUND(IFTA_Quarterly!$I61*Int_Exchange_2!P$5/100*P$3,2),0)</f>
        <v>#VALUE!</v>
      </c>
      <c r="Q44" s="2" t="e">
        <f ca="1">+IF(IFTA_Quarterly!$I61&gt;0,ROUND(IFTA_Quarterly!$I61*Int_Exchange_2!Q$5/100*Q$3,2),0)</f>
        <v>#VALUE!</v>
      </c>
      <c r="R44" s="2" t="e">
        <f ca="1">+IF(IFTA_Quarterly!$I61&gt;0,ROUND(IFTA_Quarterly!$I61*Int_Exchange_2!R$5/100*R$3,2),0)</f>
        <v>#VALUE!</v>
      </c>
      <c r="S44" s="2" t="e">
        <f ca="1">+IF(IFTA_Quarterly!$I61&gt;0,ROUND(IFTA_Quarterly!$I61*Int_Exchange_2!S$5/100*S$3,2),0)</f>
        <v>#VALUE!</v>
      </c>
      <c r="T44" s="2" t="e">
        <f ca="1">+IF(IFTA_Quarterly!$I61&gt;0,ROUND(IFTA_Quarterly!$I61*Int_Exchange_2!T$5/100*T$3,2),0)</f>
        <v>#VALUE!</v>
      </c>
      <c r="U44" s="2" t="e">
        <f ca="1">+IF(IFTA_Quarterly!$I61&gt;0,ROUND(IFTA_Quarterly!$I61*Int_Exchange_2!U$5/100*U$3,2),0)</f>
        <v>#VALUE!</v>
      </c>
      <c r="V44" s="2" t="e">
        <f ca="1">+IF(IFTA_Quarterly!$I61&gt;0,ROUND(IFTA_Quarterly!$I61*Int_Exchange_2!V$5/100*V$3,2),0)</f>
        <v>#VALUE!</v>
      </c>
      <c r="W44" s="2" t="e">
        <f ca="1">+IF(IFTA_Quarterly!$I61&gt;0,ROUND(IFTA_Quarterly!$I61*Int_Exchange_2!W$5/100*W$3,2),0)</f>
        <v>#VALUE!</v>
      </c>
      <c r="X44" s="2" t="e">
        <f ca="1">+IF(IFTA_Quarterly!$I61&gt;0,ROUND(IFTA_Quarterly!$I61*Int_Exchange_2!X$5/100*X$3,2),0)</f>
        <v>#VALUE!</v>
      </c>
      <c r="Y44" s="2" t="e">
        <f ca="1">+IF(IFTA_Quarterly!$I61&gt;0,ROUND(IFTA_Quarterly!$I61*Int_Exchange_2!Y$5/100*Y$3,2),0)</f>
        <v>#VALUE!</v>
      </c>
      <c r="Z44" s="2" t="e">
        <f ca="1">+IF(IFTA_Quarterly!$I61&gt;0,ROUND(IFTA_Quarterly!$I61*Int_Exchange_2!Z$5/100*Z$3,2),0)</f>
        <v>#VALUE!</v>
      </c>
      <c r="AA44" s="2" t="e">
        <f ca="1">+IF(IFTA_Quarterly!$I61&gt;0,ROUND(IFTA_Quarterly!$I61*Int_Exchange_2!AA$5/100*AA$3,2),0)</f>
        <v>#VALUE!</v>
      </c>
      <c r="AB44" s="2" t="e">
        <f ca="1">+IF(IFTA_Quarterly!$I61&gt;0,ROUND(IFTA_Quarterly!$I61*Int_Exchange_2!AB$5/100*AB$3,2),0)</f>
        <v>#VALUE!</v>
      </c>
      <c r="AC44" s="2" t="e">
        <f ca="1">+IF(IFTA_Quarterly!$I61&gt;0,ROUND(IFTA_Quarterly!$I61*Int_Exchange_2!AC$5/100*AC$3,2),0)</f>
        <v>#VALUE!</v>
      </c>
      <c r="AD44" s="2" t="e">
        <f ca="1">+IF(IFTA_Quarterly!$I61&gt;0,ROUND(IFTA_Quarterly!$I61*Int_Exchange_2!AD$5/100*AD$3,2),0)</f>
        <v>#VALUE!</v>
      </c>
      <c r="AE44" s="2" t="e">
        <f ca="1">+IF(IFTA_Quarterly!$I61&gt;0,ROUND(IFTA_Quarterly!$I61*Int_Exchange_2!AE$5/100*AE$3,2),0)</f>
        <v>#VALUE!</v>
      </c>
      <c r="AF44" s="2" t="e">
        <f ca="1">+IF(IFTA_Quarterly!$I61&gt;0,ROUND(IFTA_Quarterly!$I61*Int_Exchange_2!AF$5/100*AF$3,2),0)</f>
        <v>#VALUE!</v>
      </c>
      <c r="AG44" s="2" t="e">
        <f ca="1">+IF(IFTA_Quarterly!$I61&gt;0,ROUND(IFTA_Quarterly!$I61*Int_Exchange_2!AG$5/100*AG$3,2),0)</f>
        <v>#VALUE!</v>
      </c>
      <c r="AH44" s="2" t="e">
        <f ca="1">+IF(IFTA_Quarterly!$I61&gt;0,ROUND(IFTA_Quarterly!$I61*Int_Exchange_2!AH$5/100*AH$3,2),0)</f>
        <v>#VALUE!</v>
      </c>
      <c r="AI44" s="2" t="e">
        <f ca="1">+IF(IFTA_Quarterly!$I61&gt;0,ROUND(IFTA_Quarterly!$I61*Int_Exchange_2!AI$5/100*AI$3,2),0)</f>
        <v>#VALUE!</v>
      </c>
      <c r="AJ44" s="2" t="e">
        <f ca="1">+IF(IFTA_Quarterly!$I61&gt;0,ROUND(IFTA_Quarterly!$I61*Int_Exchange_2!AJ$5/100*AJ$3,2),0)</f>
        <v>#VALUE!</v>
      </c>
      <c r="AK44" s="2" t="e">
        <f ca="1">+IF(IFTA_Quarterly!$I61&gt;0,ROUND(IFTA_Quarterly!$I61*Int_Exchange_2!AK$5/100*AK$3,2),0)</f>
        <v>#VALUE!</v>
      </c>
      <c r="AL44" s="2" t="e">
        <f ca="1">+IF(IFTA_Quarterly!$I61&gt;0,ROUND(IFTA_Quarterly!$I61*Int_Exchange_2!AL$5/100*AL$3,2),0)</f>
        <v>#VALUE!</v>
      </c>
      <c r="AM44" s="2" t="e">
        <f ca="1">+IF(IFTA_Quarterly!$I61&gt;0,ROUND(IFTA_Quarterly!$I61*Int_Exchange_2!AM$5/100*AM$3,2),0)</f>
        <v>#VALUE!</v>
      </c>
      <c r="AN44" s="2" t="e">
        <f ca="1">+IF(IFTA_Quarterly!$I61&gt;0,ROUND(IFTA_Quarterly!$I61*Int_Exchange_2!AN$5/100*AN$3,2),0)</f>
        <v>#VALUE!</v>
      </c>
      <c r="AO44" s="2" t="e">
        <f ca="1">+IF(IFTA_Quarterly!$I61&gt;0,ROUND(IFTA_Quarterly!$I61*Int_Exchange_2!AO$5/100*AO$3,2),0)</f>
        <v>#VALUE!</v>
      </c>
      <c r="AP44" s="2" t="e">
        <f ca="1">+IF(IFTA_Quarterly!$I61&gt;0,ROUND(IFTA_Quarterly!$I61*Int_Exchange_2!AP$5/100*AP$3,2),0)</f>
        <v>#VALUE!</v>
      </c>
      <c r="AQ44" s="2" t="e">
        <f ca="1">+IF(IFTA_Quarterly!$I61&gt;0,ROUND(IFTA_Quarterly!$I61*Int_Exchange_2!AQ$5/100*AQ$3,2),0)</f>
        <v>#VALUE!</v>
      </c>
      <c r="AR44" s="2" t="e">
        <f ca="1">+IF(IFTA_Quarterly!$I61&gt;0,ROUND(IFTA_Quarterly!$I61*Int_Exchange_2!AR$5/100*AR$3,2),0)</f>
        <v>#VALUE!</v>
      </c>
      <c r="AS44" s="2" t="e">
        <f ca="1">+IF(IFTA_Quarterly!$I61&gt;0,ROUND(IFTA_Quarterly!$I61*Int_Exchange_2!AS$5/100*AS$3,2),0)</f>
        <v>#VALUE!</v>
      </c>
      <c r="AT44" s="2" t="e">
        <f ca="1">+IF(IFTA_Quarterly!$I61&gt;0,ROUND(IFTA_Quarterly!$I61*Int_Exchange_2!AT$5/100*AT$3,2),0)</f>
        <v>#VALUE!</v>
      </c>
      <c r="AU44" s="2" t="e">
        <f ca="1">+IF(IFTA_Quarterly!$I61&gt;0,ROUND(IFTA_Quarterly!$I61*Int_Exchange_2!AU$5/100*AU$3,2),0)</f>
        <v>#VALUE!</v>
      </c>
      <c r="AV44" s="2" t="e">
        <f ca="1">+IF(IFTA_Quarterly!$I61&gt;0,ROUND(IFTA_Quarterly!$I61*Int_Exchange_2!AV$5/100*AV$3,2),0)</f>
        <v>#VALUE!</v>
      </c>
      <c r="AW44" s="2" t="e">
        <f ca="1">+IF(IFTA_Quarterly!$I61&gt;0,ROUND(IFTA_Quarterly!$I61*Int_Exchange_2!AW$5/100*AW$3,2),0)</f>
        <v>#VALUE!</v>
      </c>
      <c r="AX44" s="2" t="e">
        <f ca="1">+IF(IFTA_Quarterly!$I61&gt;0,ROUND(IFTA_Quarterly!$I61*Int_Exchange_2!AX$5/100*AX$3,2),0)</f>
        <v>#VALUE!</v>
      </c>
      <c r="AY44" s="2" t="e">
        <f ca="1">+IF(IFTA_Quarterly!$I61&gt;0,ROUND(IFTA_Quarterly!$I61*Int_Exchange_2!AY$5/100*AY$3,2),0)</f>
        <v>#VALUE!</v>
      </c>
      <c r="AZ44" s="2" t="e">
        <f ca="1">+IF(IFTA_Quarterly!$I61&gt;0,ROUND(IFTA_Quarterly!$I61*Int_Exchange_2!AZ$5/100*AZ$3,2),0)</f>
        <v>#VALUE!</v>
      </c>
      <c r="BA44" s="2" t="e">
        <f ca="1">+IF(IFTA_Quarterly!$I61&gt;0,ROUND(IFTA_Quarterly!$I61*Int_Exchange_2!BA$5/100*BA$3,2),0)</f>
        <v>#VALUE!</v>
      </c>
      <c r="BB44" s="2" t="e">
        <f ca="1">+IF(IFTA_Quarterly!$I61&gt;0,ROUND(IFTA_Quarterly!$I61*Int_Exchange_2!BB$5/100*BB$3,2),0)</f>
        <v>#VALUE!</v>
      </c>
      <c r="BC44" s="2" t="e">
        <f ca="1">+IF(IFTA_Quarterly!$I61&gt;0,ROUND(IFTA_Quarterly!$I61*Int_Exchange_2!BC$5/100*BC$3,2),0)</f>
        <v>#VALUE!</v>
      </c>
      <c r="BD44" s="2" t="e">
        <f ca="1">+IF(IFTA_Quarterly!$I61&gt;0,ROUND(IFTA_Quarterly!$I61*Int_Exchange_2!BD$5/100*BD$3,2),0)</f>
        <v>#VALUE!</v>
      </c>
      <c r="BE44" s="2" t="e">
        <f ca="1">+IF(IFTA_Quarterly!$I61&gt;0,ROUND(IFTA_Quarterly!$I61*Int_Exchange_2!BE$5/100*BE$3,2),0)</f>
        <v>#VALUE!</v>
      </c>
      <c r="BF44" s="2" t="e">
        <f ca="1">+IF(IFTA_Quarterly!$I61&gt;0,ROUND(IFTA_Quarterly!$I61*Int_Exchange_2!BF$5/100*BF$3,2),0)</f>
        <v>#VALUE!</v>
      </c>
      <c r="BG44" s="2" t="e">
        <f ca="1">+IF(IFTA_Quarterly!$I61&gt;0,ROUND(IFTA_Quarterly!$I61*Int_Exchange_2!BG$5/100*BG$3,2),0)</f>
        <v>#VALUE!</v>
      </c>
      <c r="BH44" s="2" t="e">
        <f ca="1">+IF(IFTA_Quarterly!$I61&gt;0,ROUND(IFTA_Quarterly!$I61*Int_Exchange_2!BH$5/100*BH$3,2),0)</f>
        <v>#VALUE!</v>
      </c>
      <c r="BI44" s="2" t="e">
        <f ca="1">+IF(IFTA_Quarterly!$I61&gt;0,ROUND(IFTA_Quarterly!$I61*Int_Exchange_2!BI$5/100*BI$3,2),0)</f>
        <v>#VALUE!</v>
      </c>
      <c r="BJ44" s="2" t="e">
        <f ca="1">+IF(IFTA_Quarterly!$I61&gt;0,ROUND(IFTA_Quarterly!$I61*Int_Exchange_2!BJ$5/100*BJ$3,2),0)</f>
        <v>#VALUE!</v>
      </c>
      <c r="BK44" s="2" t="e">
        <f ca="1">+IF(IFTA_Quarterly!$I61&gt;0,ROUND(IFTA_Quarterly!$I61*Int_Exchange_2!BK$5/100*BK$3,2),0)</f>
        <v>#VALUE!</v>
      </c>
      <c r="BL44" s="2" t="e">
        <f ca="1">+IF(IFTA_Quarterly!$I61&gt;0,ROUND(IFTA_Quarterly!$I61*Int_Exchange_2!BL$5/100*BL$3,2),0)</f>
        <v>#VALUE!</v>
      </c>
      <c r="BM44" s="2" t="e">
        <f ca="1">+IF(IFTA_Quarterly!$I61&gt;0,ROUND(IFTA_Quarterly!$I61*Int_Exchange_2!BM$5/100*BM$3,2),0)</f>
        <v>#VALUE!</v>
      </c>
      <c r="BN44" s="2" t="e">
        <f ca="1">+IF(IFTA_Quarterly!$I61&gt;0,ROUND(IFTA_Quarterly!$I61*Int_Exchange_2!BN$5/100*BN$3,2),0)</f>
        <v>#VALUE!</v>
      </c>
      <c r="BO44" s="2" t="e">
        <f ca="1">+IF(IFTA_Quarterly!$I61&gt;0,ROUND(IFTA_Quarterly!$I61*Int_Exchange_2!BO$5/100*BO$3,2),0)</f>
        <v>#VALUE!</v>
      </c>
      <c r="BP44" s="2" t="e">
        <f ca="1">+IF(IFTA_Quarterly!$I61&gt;0,ROUND(IFTA_Quarterly!$I61*Int_Exchange_2!BP$5/100*BP$3,2),0)</f>
        <v>#VALUE!</v>
      </c>
      <c r="BQ44" s="2" t="e">
        <f ca="1">+IF(IFTA_Quarterly!$I61&gt;0,ROUND(IFTA_Quarterly!$I61*Int_Exchange_2!BQ$5/100*BQ$3,2),0)</f>
        <v>#VALUE!</v>
      </c>
      <c r="BR44" s="2" t="e">
        <f ca="1">+IF(IFTA_Quarterly!$I61&gt;0,ROUND(IFTA_Quarterly!$I61*Int_Exchange_2!BR$5/100*BR$3,2),0)</f>
        <v>#VALUE!</v>
      </c>
      <c r="BS44" s="2" t="e">
        <f ca="1">+IF(IFTA_Quarterly!$I61&gt;0,ROUND(IFTA_Quarterly!$I61*Int_Exchange_2!BS$5/100*BS$3,2),0)</f>
        <v>#VALUE!</v>
      </c>
      <c r="BT44" s="2" t="e">
        <f ca="1">+IF(IFTA_Quarterly!$I61&gt;0,ROUND(IFTA_Quarterly!$I61*Int_Exchange_2!BT$5/100*BT$3,2),0)</f>
        <v>#VALUE!</v>
      </c>
      <c r="BU44" s="2" t="e">
        <f ca="1">+IF(IFTA_Quarterly!$I61&gt;0,ROUND(IFTA_Quarterly!$I61*Int_Exchange_2!BU$5/100*BU$3,2),0)</f>
        <v>#VALUE!</v>
      </c>
      <c r="BV44" s="2" t="e">
        <f ca="1">+IF(IFTA_Quarterly!$I61&gt;0,ROUND(IFTA_Quarterly!$I61*Int_Exchange_2!BV$5/100*BV$3,2),0)</f>
        <v>#VALUE!</v>
      </c>
      <c r="BW44" s="2" t="e">
        <f ca="1">+IF(IFTA_Quarterly!$I61&gt;0,ROUND(IFTA_Quarterly!$I61*Int_Exchange_2!BW$5/100*BW$3,2),0)</f>
        <v>#VALUE!</v>
      </c>
      <c r="BX44" s="2" t="e">
        <f ca="1">+IF(IFTA_Quarterly!$I61&gt;0,ROUND(IFTA_Quarterly!$I61*Int_Exchange_2!BX$5/100*BX$3,2),0)</f>
        <v>#VALUE!</v>
      </c>
      <c r="BY44" s="2" t="e">
        <f ca="1">+IF(IFTA_Quarterly!$I61&gt;0,ROUND(IFTA_Quarterly!$I61*Int_Exchange_2!BY$5/100*BY$3,2),0)</f>
        <v>#VALUE!</v>
      </c>
      <c r="BZ44" s="2" t="e">
        <f ca="1">+IF(IFTA_Quarterly!$I61&gt;0,ROUND(IFTA_Quarterly!$I61*Int_Exchange_2!BZ$5/100*BZ$3,2),0)</f>
        <v>#VALUE!</v>
      </c>
      <c r="CA44" s="2" t="e">
        <f ca="1">+IF(IFTA_Quarterly!$I61&gt;0,ROUND(IFTA_Quarterly!$I61*Int_Exchange_2!CA$5/100*CA$3,2),0)</f>
        <v>#VALUE!</v>
      </c>
      <c r="CB44" s="2" t="e">
        <f ca="1">+IF(IFTA_Quarterly!$I61&gt;0,ROUND(IFTA_Quarterly!$I61*Int_Exchange_2!CB$5/100*CB$3,2),0)</f>
        <v>#VALUE!</v>
      </c>
      <c r="CC44" s="2" t="e">
        <f ca="1">+IF(IFTA_Quarterly!$I61&gt;0,ROUND(IFTA_Quarterly!$I61*Int_Exchange_2!CC$5/100*CC$3,2),0)</f>
        <v>#VALUE!</v>
      </c>
      <c r="CD44" s="2" t="e">
        <f ca="1">+IF(IFTA_Quarterly!$I61&gt;0,ROUND(IFTA_Quarterly!$I61*Int_Exchange_2!CD$5/100*CD$3,2),0)</f>
        <v>#VALUE!</v>
      </c>
      <c r="CE44" s="2" t="e">
        <f ca="1">+IF(IFTA_Quarterly!$I61&gt;0,ROUND(IFTA_Quarterly!$I61*Int_Exchange_2!CE$5/100*CE$3,2),0)</f>
        <v>#VALUE!</v>
      </c>
      <c r="CF44" s="2" t="e">
        <f ca="1">+IF(IFTA_Quarterly!$I61&gt;0,ROUND(IFTA_Quarterly!$I61*Int_Exchange_2!CF$5/100*CF$3,2),0)</f>
        <v>#VALUE!</v>
      </c>
      <c r="CG44" s="2" t="e">
        <f ca="1">+IF(IFTA_Quarterly!$I61&gt;0,ROUND(IFTA_Quarterly!$I61*Int_Exchange_2!CG$5/100*CG$3,2),0)</f>
        <v>#VALUE!</v>
      </c>
      <c r="CH44" s="2" t="e">
        <f ca="1">+IF(IFTA_Quarterly!$I61&gt;0,ROUND(IFTA_Quarterly!$I61*Int_Exchange_2!CH$5/100*CH$3,2),0)</f>
        <v>#VALUE!</v>
      </c>
      <c r="CI44" s="2" t="e">
        <f ca="1">+IF(IFTA_Quarterly!$I61&gt;0,ROUND(IFTA_Quarterly!$I61*Int_Exchange_2!CI$5/100*CI$3,2),0)</f>
        <v>#VALUE!</v>
      </c>
      <c r="CJ44" s="2" t="e">
        <f ca="1">+IF(IFTA_Quarterly!$I61&gt;0,ROUND(IFTA_Quarterly!$I61*Int_Exchange_2!CJ$5/100*CJ$3,2),0)</f>
        <v>#VALUE!</v>
      </c>
      <c r="CK44" s="2" t="e">
        <f ca="1">+IF(IFTA_Quarterly!$I61&gt;0,ROUND(IFTA_Quarterly!$I61*Int_Exchange_2!CK$5/100*CK$3,2),0)</f>
        <v>#VALUE!</v>
      </c>
      <c r="CL44" s="2" t="e">
        <f ca="1">+IF(IFTA_Quarterly!$I61&gt;0,ROUND(IFTA_Quarterly!$I61*Int_Exchange_2!CL$5/100*CL$3,2),0)</f>
        <v>#VALUE!</v>
      </c>
      <c r="CM44" s="2" t="e">
        <f ca="1">+IF(IFTA_Quarterly!$I61&gt;0,ROUND(IFTA_Quarterly!$I61*Int_Exchange_2!CM$5/100*CM$3,2),0)</f>
        <v>#VALUE!</v>
      </c>
      <c r="CN44" s="2" t="e">
        <f ca="1">+IF(IFTA_Quarterly!$I61&gt;0,ROUND(IFTA_Quarterly!$I61*Int_Exchange_2!CN$5/100*CN$3,2),0)</f>
        <v>#VALUE!</v>
      </c>
      <c r="CO44" s="2" t="e">
        <f ca="1">+IF(IFTA_Quarterly!$I61&gt;0,ROUND(IFTA_Quarterly!$I61*Int_Exchange_2!CO$5/100*CO$3,2),0)</f>
        <v>#VALUE!</v>
      </c>
      <c r="CP44" s="2" t="e">
        <f ca="1">+IF(IFTA_Quarterly!$I61&gt;0,ROUND(IFTA_Quarterly!$I61*Int_Exchange_2!CP$5/100*CP$3,2),0)</f>
        <v>#VALUE!</v>
      </c>
      <c r="CQ44" s="2" t="e">
        <f ca="1">+IF(IFTA_Quarterly!$I61&gt;0,ROUND(IFTA_Quarterly!$I61*Int_Exchange_2!CQ$5/100*CQ$3,2),0)</f>
        <v>#VALUE!</v>
      </c>
      <c r="CR44" s="2" t="e">
        <f ca="1">+IF(IFTA_Quarterly!$I61&gt;0,ROUND(IFTA_Quarterly!$I61*Int_Exchange_2!CR$5/100*CR$3,2),0)</f>
        <v>#VALUE!</v>
      </c>
      <c r="CS44" s="2" t="e">
        <f ca="1">+IF(IFTA_Quarterly!$I61&gt;0,ROUND(IFTA_Quarterly!$I61*Int_Exchange_2!CS$5/100*CS$3,2),0)</f>
        <v>#VALUE!</v>
      </c>
      <c r="CT44" s="2" t="e">
        <f ca="1">+IF(IFTA_Quarterly!$I61&gt;0,ROUND(IFTA_Quarterly!$I61*Int_Exchange_2!CT$5/100*CT$3,2),0)</f>
        <v>#VALUE!</v>
      </c>
      <c r="CU44" s="2" t="e">
        <f ca="1">+IF(IFTA_Quarterly!$I61&gt;0,ROUND(IFTA_Quarterly!$I61*Int_Exchange_2!CU$5/100*CU$3,2),0)</f>
        <v>#VALUE!</v>
      </c>
      <c r="CV44" s="2" t="e">
        <f ca="1">+IF(IFTA_Quarterly!$I61&gt;0,ROUND(IFTA_Quarterly!$I61*Int_Exchange_2!CV$5/100*CV$3,2),0)</f>
        <v>#VALUE!</v>
      </c>
      <c r="CW44" s="2" t="e">
        <f ca="1">+IF(IFTA_Quarterly!$I61&gt;0,ROUND(IFTA_Quarterly!$I61*Int_Exchange_2!CW$5/100*CW$3,2),0)</f>
        <v>#VALUE!</v>
      </c>
      <c r="CX44" s="2" t="e">
        <f ca="1">+IF(IFTA_Quarterly!$I61&gt;0,ROUND(IFTA_Quarterly!$I61*Int_Exchange_2!CX$5/100*CX$3,2),0)</f>
        <v>#VALUE!</v>
      </c>
      <c r="CY44" s="2" t="e">
        <f ca="1">+IF(IFTA_Quarterly!$I61&gt;0,ROUND(IFTA_Quarterly!$I61*Int_Exchange_2!CY$5/100*CY$3,2),0)</f>
        <v>#VALUE!</v>
      </c>
      <c r="CZ44" s="2" t="e">
        <f ca="1">+IF(IFTA_Quarterly!$I61&gt;0,ROUND(IFTA_Quarterly!$I61*Int_Exchange_2!CZ$5/100*CZ$3,2),0)</f>
        <v>#VALUE!</v>
      </c>
      <c r="DA44" s="2" t="e">
        <f ca="1">+IF(IFTA_Quarterly!$I61&gt;0,ROUND(IFTA_Quarterly!$I61*Int_Exchange_2!DA$5/100*DA$3,2),0)</f>
        <v>#VALUE!</v>
      </c>
      <c r="DB44" s="2" t="e">
        <f ca="1">+IF(IFTA_Quarterly!$I61&gt;0,ROUND(IFTA_Quarterly!$I61*Int_Exchange_2!DB$5/100*DB$3,2),0)</f>
        <v>#VALUE!</v>
      </c>
      <c r="DC44" s="2" t="e">
        <f ca="1">+IF(IFTA_Quarterly!$I61&gt;0,ROUND(IFTA_Quarterly!$I61*Int_Exchange_2!DC$5/100*DC$3,2),0)</f>
        <v>#VALUE!</v>
      </c>
      <c r="DD44" s="2" t="e">
        <f ca="1">+IF(IFTA_Quarterly!$I61&gt;0,ROUND(IFTA_Quarterly!$I61*Int_Exchange_2!DD$5/100*DD$3,2),0)</f>
        <v>#VALUE!</v>
      </c>
      <c r="DE44" s="2" t="e">
        <f ca="1">+IF(IFTA_Quarterly!$I61&gt;0,ROUND(IFTA_Quarterly!$I61*Int_Exchange_2!DE$5/100*DE$3,2),0)</f>
        <v>#VALUE!</v>
      </c>
      <c r="DF44" s="2" t="e">
        <f ca="1">+IF(IFTA_Quarterly!$I61&gt;0,ROUND(IFTA_Quarterly!$I61*Int_Exchange_2!DF$5/100*DF$3,2),0)</f>
        <v>#VALUE!</v>
      </c>
      <c r="DG44" s="2" t="e">
        <f ca="1">+IF(IFTA_Quarterly!$I61&gt;0,ROUND(IFTA_Quarterly!$I61*Int_Exchange_2!DG$5/100*DG$3,2),0)</f>
        <v>#VALUE!</v>
      </c>
      <c r="DH44" s="2" t="e">
        <f ca="1">+IF(IFTA_Quarterly!$I61&gt;0,ROUND(IFTA_Quarterly!$I61*Int_Exchange_2!DH$5/100*DH$3,2),0)</f>
        <v>#VALUE!</v>
      </c>
      <c r="DI44" s="2" t="e">
        <f ca="1">+IF(IFTA_Quarterly!$I61&gt;0,ROUND(IFTA_Quarterly!$I61*Int_Exchange_2!DI$5/100*DI$3,2),0)</f>
        <v>#VALUE!</v>
      </c>
      <c r="DJ44" s="2" t="e">
        <f ca="1">+IF(IFTA_Quarterly!$I61&gt;0,ROUND(IFTA_Quarterly!$I61*Int_Exchange_2!DJ$5/100*DJ$3,2),0)</f>
        <v>#VALUE!</v>
      </c>
      <c r="DK44" s="2" t="e">
        <f ca="1">+IF(IFTA_Quarterly!$I61&gt;0,ROUND(IFTA_Quarterly!$I61*Int_Exchange_2!DK$5/100*DK$3,2),0)</f>
        <v>#VALUE!</v>
      </c>
      <c r="DL44" s="2" t="e">
        <f ca="1">+IF(IFTA_Quarterly!$I61&gt;0,ROUND(IFTA_Quarterly!$I61*Int_Exchange_2!DL$5/100*DL$3,2),0)</f>
        <v>#VALUE!</v>
      </c>
      <c r="DM44" s="2" t="e">
        <f ca="1">+IF(IFTA_Quarterly!$I61&gt;0,ROUND(IFTA_Quarterly!$I61*Int_Exchange_2!DM$5/100*DM$3,2),0)</f>
        <v>#VALUE!</v>
      </c>
      <c r="DN44" s="2" t="e">
        <f ca="1">+IF(IFTA_Quarterly!$I61&gt;0,ROUND(IFTA_Quarterly!$I61*Int_Exchange_2!DN$5/100*DN$3,2),0)</f>
        <v>#VALUE!</v>
      </c>
      <c r="DO44" s="2" t="e">
        <f ca="1">+IF(IFTA_Quarterly!$I61&gt;0,ROUND(IFTA_Quarterly!$I61*Int_Exchange_2!DO$5/100*DO$3,2),0)</f>
        <v>#VALUE!</v>
      </c>
      <c r="DP44" s="2" t="e">
        <f ca="1">+IF(IFTA_Quarterly!$I61&gt;0,ROUND(IFTA_Quarterly!$I61*Int_Exchange_2!DP$5/100*DP$3,2),0)</f>
        <v>#VALUE!</v>
      </c>
      <c r="DQ44" s="2" t="e">
        <f ca="1">+IF(IFTA_Quarterly!$I61&gt;0,ROUND(IFTA_Quarterly!$I61*Int_Exchange_2!DQ$5/100*DQ$3,2),0)</f>
        <v>#VALUE!</v>
      </c>
      <c r="DR44" s="2" t="e">
        <f ca="1">+IF(IFTA_Quarterly!$I61&gt;0,ROUND(IFTA_Quarterly!$I61*Int_Exchange_2!DR$5/100*DR$3,2),0)</f>
        <v>#VALUE!</v>
      </c>
      <c r="DS44" s="2" t="e">
        <f ca="1">+IF(IFTA_Quarterly!$I61&gt;0,ROUND(IFTA_Quarterly!$I61*Int_Exchange_2!DS$5/100*DS$3,2),0)</f>
        <v>#VALUE!</v>
      </c>
      <c r="DT44" s="2" t="e">
        <f ca="1">+IF(IFTA_Quarterly!$I61&gt;0,ROUND(IFTA_Quarterly!$I61*Int_Exchange_2!DT$5/100*DT$3,2),0)</f>
        <v>#VALUE!</v>
      </c>
      <c r="DU44" s="2" t="e">
        <f ca="1">+IF(IFTA_Quarterly!$I61&gt;0,ROUND(IFTA_Quarterly!$I61*Int_Exchange_2!DU$5/100*DU$3,2),0)</f>
        <v>#VALUE!</v>
      </c>
      <c r="DV44" s="2" t="e">
        <f ca="1">+IF(IFTA_Quarterly!$I61&gt;0,ROUND(IFTA_Quarterly!$I61*Int_Exchange_2!DV$5/100*DV$3,2),0)</f>
        <v>#VALUE!</v>
      </c>
      <c r="DW44" s="2" t="e">
        <f ca="1">+IF(IFTA_Quarterly!$I61&gt;0,ROUND(IFTA_Quarterly!$I61*Int_Exchange_2!DW$5/100*DW$3,2),0)</f>
        <v>#VALUE!</v>
      </c>
      <c r="DX44" s="2" t="e">
        <f ca="1">+IF(IFTA_Quarterly!$I61&gt;0,ROUND(IFTA_Quarterly!$I61*Int_Exchange_2!DX$5/100*DX$3,2),0)</f>
        <v>#VALUE!</v>
      </c>
      <c r="DY44" s="2" t="e">
        <f ca="1">+IF(IFTA_Quarterly!$I61&gt;0,ROUND(IFTA_Quarterly!$I61*Int_Exchange_2!DY$5/100*DY$3,2),0)</f>
        <v>#VALUE!</v>
      </c>
      <c r="DZ44" s="2" t="e">
        <f ca="1">+IF(IFTA_Quarterly!$I61&gt;0,ROUND(IFTA_Quarterly!$I61*Int_Exchange_2!DZ$5/100*DZ$3,2),0)</f>
        <v>#VALUE!</v>
      </c>
      <c r="EA44" s="2" t="e">
        <f ca="1">+IF(IFTA_Quarterly!$I61&gt;0,ROUND(IFTA_Quarterly!$I61*Int_Exchange_2!EA$5/100*EA$3,2),0)</f>
        <v>#VALUE!</v>
      </c>
      <c r="EB44" s="2" t="e">
        <f ca="1">+IF(IFTA_Quarterly!$I61&gt;0,ROUND(IFTA_Quarterly!$I61*Int_Exchange_2!EB$5/100*EB$3,2),0)</f>
        <v>#VALUE!</v>
      </c>
      <c r="EC44" s="2" t="e">
        <f ca="1">+IF(IFTA_Quarterly!$I61&gt;0,ROUND(IFTA_Quarterly!$I61*Int_Exchange_2!EC$5/100*EC$3,2),0)</f>
        <v>#VALUE!</v>
      </c>
      <c r="ED44" s="2" t="e">
        <f ca="1">+IF(IFTA_Quarterly!$I61&gt;0,ROUND(IFTA_Quarterly!$I61*Int_Exchange_2!ED$5/100*ED$3,2),0)</f>
        <v>#VALUE!</v>
      </c>
      <c r="EE44" s="2" t="e">
        <f ca="1">+IF(IFTA_Quarterly!$I61&gt;0,ROUND(IFTA_Quarterly!$I61*Int_Exchange_2!EE$5/100*EE$3,2),0)</f>
        <v>#VALUE!</v>
      </c>
    </row>
    <row r="45" spans="1:135" x14ac:dyDescent="0.25">
      <c r="A45" s="2" t="s">
        <v>55</v>
      </c>
      <c r="B45" s="2" t="str">
        <f t="shared" ca="1" si="97"/>
        <v/>
      </c>
      <c r="C45" s="2" t="e">
        <f ca="1">+IF(IFTA_Quarterly!$I62&gt;0,ROUND(IFTA_Quarterly!$I62*Int_Exchange_2!C$5/100*C$3,2),0)</f>
        <v>#VALUE!</v>
      </c>
      <c r="D45" s="2" t="e">
        <f ca="1">+IF(IFTA_Quarterly!$I62&gt;0,ROUND(IFTA_Quarterly!$I62*Int_Exchange_2!D$5/100*D$3,2),0)</f>
        <v>#VALUE!</v>
      </c>
      <c r="E45" s="2" t="e">
        <f ca="1">+IF(IFTA_Quarterly!$I62&gt;0,ROUND(IFTA_Quarterly!$I62*Int_Exchange_2!E$5/100*E$3,2),0)</f>
        <v>#VALUE!</v>
      </c>
      <c r="F45" s="2" t="e">
        <f ca="1">+IF(IFTA_Quarterly!$I62&gt;0,ROUND(IFTA_Quarterly!$I62*Int_Exchange_2!F$5/100*F$3,2),0)</f>
        <v>#VALUE!</v>
      </c>
      <c r="G45" s="2" t="e">
        <f ca="1">+IF(IFTA_Quarterly!$I62&gt;0,ROUND(IFTA_Quarterly!$I62*Int_Exchange_2!G$5/100*G$3,2),0)</f>
        <v>#VALUE!</v>
      </c>
      <c r="H45" s="2" t="e">
        <f ca="1">+IF(IFTA_Quarterly!$I62&gt;0,ROUND(IFTA_Quarterly!$I62*Int_Exchange_2!H$5/100*H$3,2),0)</f>
        <v>#VALUE!</v>
      </c>
      <c r="I45" s="2" t="e">
        <f ca="1">+IF(IFTA_Quarterly!$I62&gt;0,ROUND(IFTA_Quarterly!$I62*Int_Exchange_2!I$5/100*I$3,2),0)</f>
        <v>#VALUE!</v>
      </c>
      <c r="J45" s="2" t="e">
        <f ca="1">+IF(IFTA_Quarterly!$I62&gt;0,ROUND(IFTA_Quarterly!$I62*Int_Exchange_2!J$5/100*J$3,2),0)</f>
        <v>#VALUE!</v>
      </c>
      <c r="K45" s="2" t="e">
        <f ca="1">+IF(IFTA_Quarterly!$I62&gt;0,ROUND(IFTA_Quarterly!$I62*Int_Exchange_2!K$5/100*K$3,2),0)</f>
        <v>#VALUE!</v>
      </c>
      <c r="L45" s="2" t="e">
        <f ca="1">+IF(IFTA_Quarterly!$I62&gt;0,ROUND(IFTA_Quarterly!$I62*Int_Exchange_2!L$5/100*L$3,2),0)</f>
        <v>#VALUE!</v>
      </c>
      <c r="M45" s="2" t="e">
        <f ca="1">+IF(IFTA_Quarterly!$I62&gt;0,ROUND(IFTA_Quarterly!$I62*Int_Exchange_2!M$5/100*M$3,2),0)</f>
        <v>#VALUE!</v>
      </c>
      <c r="N45" s="2" t="e">
        <f ca="1">+IF(IFTA_Quarterly!$I62&gt;0,ROUND(IFTA_Quarterly!$I62*Int_Exchange_2!N$5/100*N$3,2),0)</f>
        <v>#VALUE!</v>
      </c>
      <c r="O45" s="2" t="e">
        <f ca="1">+IF(IFTA_Quarterly!$I62&gt;0,ROUND(IFTA_Quarterly!$I62*Int_Exchange_2!O$5/100*O$3,2),0)</f>
        <v>#VALUE!</v>
      </c>
      <c r="P45" s="2" t="e">
        <f ca="1">+IF(IFTA_Quarterly!$I62&gt;0,ROUND(IFTA_Quarterly!$I62*Int_Exchange_2!P$5/100*P$3,2),0)</f>
        <v>#VALUE!</v>
      </c>
      <c r="Q45" s="2" t="e">
        <f ca="1">+IF(IFTA_Quarterly!$I62&gt;0,ROUND(IFTA_Quarterly!$I62*Int_Exchange_2!Q$5/100*Q$3,2),0)</f>
        <v>#VALUE!</v>
      </c>
      <c r="R45" s="2" t="e">
        <f ca="1">+IF(IFTA_Quarterly!$I62&gt;0,ROUND(IFTA_Quarterly!$I62*Int_Exchange_2!R$5/100*R$3,2),0)</f>
        <v>#VALUE!</v>
      </c>
      <c r="S45" s="2" t="e">
        <f ca="1">+IF(IFTA_Quarterly!$I62&gt;0,ROUND(IFTA_Quarterly!$I62*Int_Exchange_2!S$5/100*S$3,2),0)</f>
        <v>#VALUE!</v>
      </c>
      <c r="T45" s="2" t="e">
        <f ca="1">+IF(IFTA_Quarterly!$I62&gt;0,ROUND(IFTA_Quarterly!$I62*Int_Exchange_2!T$5/100*T$3,2),0)</f>
        <v>#VALUE!</v>
      </c>
      <c r="U45" s="2" t="e">
        <f ca="1">+IF(IFTA_Quarterly!$I62&gt;0,ROUND(IFTA_Quarterly!$I62*Int_Exchange_2!U$5/100*U$3,2),0)</f>
        <v>#VALUE!</v>
      </c>
      <c r="V45" s="2" t="e">
        <f ca="1">+IF(IFTA_Quarterly!$I62&gt;0,ROUND(IFTA_Quarterly!$I62*Int_Exchange_2!V$5/100*V$3,2),0)</f>
        <v>#VALUE!</v>
      </c>
      <c r="W45" s="2" t="e">
        <f ca="1">+IF(IFTA_Quarterly!$I62&gt;0,ROUND(IFTA_Quarterly!$I62*Int_Exchange_2!W$5/100*W$3,2),0)</f>
        <v>#VALUE!</v>
      </c>
      <c r="X45" s="2" t="e">
        <f ca="1">+IF(IFTA_Quarterly!$I62&gt;0,ROUND(IFTA_Quarterly!$I62*Int_Exchange_2!X$5/100*X$3,2),0)</f>
        <v>#VALUE!</v>
      </c>
      <c r="Y45" s="2" t="e">
        <f ca="1">+IF(IFTA_Quarterly!$I62&gt;0,ROUND(IFTA_Quarterly!$I62*Int_Exchange_2!Y$5/100*Y$3,2),0)</f>
        <v>#VALUE!</v>
      </c>
      <c r="Z45" s="2" t="e">
        <f ca="1">+IF(IFTA_Quarterly!$I62&gt;0,ROUND(IFTA_Quarterly!$I62*Int_Exchange_2!Z$5/100*Z$3,2),0)</f>
        <v>#VALUE!</v>
      </c>
      <c r="AA45" s="2" t="e">
        <f ca="1">+IF(IFTA_Quarterly!$I62&gt;0,ROUND(IFTA_Quarterly!$I62*Int_Exchange_2!AA$5/100*AA$3,2),0)</f>
        <v>#VALUE!</v>
      </c>
      <c r="AB45" s="2" t="e">
        <f ca="1">+IF(IFTA_Quarterly!$I62&gt;0,ROUND(IFTA_Quarterly!$I62*Int_Exchange_2!AB$5/100*AB$3,2),0)</f>
        <v>#VALUE!</v>
      </c>
      <c r="AC45" s="2" t="e">
        <f ca="1">+IF(IFTA_Quarterly!$I62&gt;0,ROUND(IFTA_Quarterly!$I62*Int_Exchange_2!AC$5/100*AC$3,2),0)</f>
        <v>#VALUE!</v>
      </c>
      <c r="AD45" s="2" t="e">
        <f ca="1">+IF(IFTA_Quarterly!$I62&gt;0,ROUND(IFTA_Quarterly!$I62*Int_Exchange_2!AD$5/100*AD$3,2),0)</f>
        <v>#VALUE!</v>
      </c>
      <c r="AE45" s="2" t="e">
        <f ca="1">+IF(IFTA_Quarterly!$I62&gt;0,ROUND(IFTA_Quarterly!$I62*Int_Exchange_2!AE$5/100*AE$3,2),0)</f>
        <v>#VALUE!</v>
      </c>
      <c r="AF45" s="2" t="e">
        <f ca="1">+IF(IFTA_Quarterly!$I62&gt;0,ROUND(IFTA_Quarterly!$I62*Int_Exchange_2!AF$5/100*AF$3,2),0)</f>
        <v>#VALUE!</v>
      </c>
      <c r="AG45" s="2" t="e">
        <f ca="1">+IF(IFTA_Quarterly!$I62&gt;0,ROUND(IFTA_Quarterly!$I62*Int_Exchange_2!AG$5/100*AG$3,2),0)</f>
        <v>#VALUE!</v>
      </c>
      <c r="AH45" s="2" t="e">
        <f ca="1">+IF(IFTA_Quarterly!$I62&gt;0,ROUND(IFTA_Quarterly!$I62*Int_Exchange_2!AH$5/100*AH$3,2),0)</f>
        <v>#VALUE!</v>
      </c>
      <c r="AI45" s="2" t="e">
        <f ca="1">+IF(IFTA_Quarterly!$I62&gt;0,ROUND(IFTA_Quarterly!$I62*Int_Exchange_2!AI$5/100*AI$3,2),0)</f>
        <v>#VALUE!</v>
      </c>
      <c r="AJ45" s="2" t="e">
        <f ca="1">+IF(IFTA_Quarterly!$I62&gt;0,ROUND(IFTA_Quarterly!$I62*Int_Exchange_2!AJ$5/100*AJ$3,2),0)</f>
        <v>#VALUE!</v>
      </c>
      <c r="AK45" s="2" t="e">
        <f ca="1">+IF(IFTA_Quarterly!$I62&gt;0,ROUND(IFTA_Quarterly!$I62*Int_Exchange_2!AK$5/100*AK$3,2),0)</f>
        <v>#VALUE!</v>
      </c>
      <c r="AL45" s="2" t="e">
        <f ca="1">+IF(IFTA_Quarterly!$I62&gt;0,ROUND(IFTA_Quarterly!$I62*Int_Exchange_2!AL$5/100*AL$3,2),0)</f>
        <v>#VALUE!</v>
      </c>
      <c r="AM45" s="2" t="e">
        <f ca="1">+IF(IFTA_Quarterly!$I62&gt;0,ROUND(IFTA_Quarterly!$I62*Int_Exchange_2!AM$5/100*AM$3,2),0)</f>
        <v>#VALUE!</v>
      </c>
      <c r="AN45" s="2" t="e">
        <f ca="1">+IF(IFTA_Quarterly!$I62&gt;0,ROUND(IFTA_Quarterly!$I62*Int_Exchange_2!AN$5/100*AN$3,2),0)</f>
        <v>#VALUE!</v>
      </c>
      <c r="AO45" s="2" t="e">
        <f ca="1">+IF(IFTA_Quarterly!$I62&gt;0,ROUND(IFTA_Quarterly!$I62*Int_Exchange_2!AO$5/100*AO$3,2),0)</f>
        <v>#VALUE!</v>
      </c>
      <c r="AP45" s="2" t="e">
        <f ca="1">+IF(IFTA_Quarterly!$I62&gt;0,ROUND(IFTA_Quarterly!$I62*Int_Exchange_2!AP$5/100*AP$3,2),0)</f>
        <v>#VALUE!</v>
      </c>
      <c r="AQ45" s="2" t="e">
        <f ca="1">+IF(IFTA_Quarterly!$I62&gt;0,ROUND(IFTA_Quarterly!$I62*Int_Exchange_2!AQ$5/100*AQ$3,2),0)</f>
        <v>#VALUE!</v>
      </c>
      <c r="AR45" s="2" t="e">
        <f ca="1">+IF(IFTA_Quarterly!$I62&gt;0,ROUND(IFTA_Quarterly!$I62*Int_Exchange_2!AR$5/100*AR$3,2),0)</f>
        <v>#VALUE!</v>
      </c>
      <c r="AS45" s="2" t="e">
        <f ca="1">+IF(IFTA_Quarterly!$I62&gt;0,ROUND(IFTA_Quarterly!$I62*Int_Exchange_2!AS$5/100*AS$3,2),0)</f>
        <v>#VALUE!</v>
      </c>
      <c r="AT45" s="2" t="e">
        <f ca="1">+IF(IFTA_Quarterly!$I62&gt;0,ROUND(IFTA_Quarterly!$I62*Int_Exchange_2!AT$5/100*AT$3,2),0)</f>
        <v>#VALUE!</v>
      </c>
      <c r="AU45" s="2" t="e">
        <f ca="1">+IF(IFTA_Quarterly!$I62&gt;0,ROUND(IFTA_Quarterly!$I62*Int_Exchange_2!AU$5/100*AU$3,2),0)</f>
        <v>#VALUE!</v>
      </c>
      <c r="AV45" s="2" t="e">
        <f ca="1">+IF(IFTA_Quarterly!$I62&gt;0,ROUND(IFTA_Quarterly!$I62*Int_Exchange_2!AV$5/100*AV$3,2),0)</f>
        <v>#VALUE!</v>
      </c>
      <c r="AW45" s="2" t="e">
        <f ca="1">+IF(IFTA_Quarterly!$I62&gt;0,ROUND(IFTA_Quarterly!$I62*Int_Exchange_2!AW$5/100*AW$3,2),0)</f>
        <v>#VALUE!</v>
      </c>
      <c r="AX45" s="2" t="e">
        <f ca="1">+IF(IFTA_Quarterly!$I62&gt;0,ROUND(IFTA_Quarterly!$I62*Int_Exchange_2!AX$5/100*AX$3,2),0)</f>
        <v>#VALUE!</v>
      </c>
      <c r="AY45" s="2" t="e">
        <f ca="1">+IF(IFTA_Quarterly!$I62&gt;0,ROUND(IFTA_Quarterly!$I62*Int_Exchange_2!AY$5/100*AY$3,2),0)</f>
        <v>#VALUE!</v>
      </c>
      <c r="AZ45" s="2" t="e">
        <f ca="1">+IF(IFTA_Quarterly!$I62&gt;0,ROUND(IFTA_Quarterly!$I62*Int_Exchange_2!AZ$5/100*AZ$3,2),0)</f>
        <v>#VALUE!</v>
      </c>
      <c r="BA45" s="2" t="e">
        <f ca="1">+IF(IFTA_Quarterly!$I62&gt;0,ROUND(IFTA_Quarterly!$I62*Int_Exchange_2!BA$5/100*BA$3,2),0)</f>
        <v>#VALUE!</v>
      </c>
      <c r="BB45" s="2" t="e">
        <f ca="1">+IF(IFTA_Quarterly!$I62&gt;0,ROUND(IFTA_Quarterly!$I62*Int_Exchange_2!BB$5/100*BB$3,2),0)</f>
        <v>#VALUE!</v>
      </c>
      <c r="BC45" s="2" t="e">
        <f ca="1">+IF(IFTA_Quarterly!$I62&gt;0,ROUND(IFTA_Quarterly!$I62*Int_Exchange_2!BC$5/100*BC$3,2),0)</f>
        <v>#VALUE!</v>
      </c>
      <c r="BD45" s="2" t="e">
        <f ca="1">+IF(IFTA_Quarterly!$I62&gt;0,ROUND(IFTA_Quarterly!$I62*Int_Exchange_2!BD$5/100*BD$3,2),0)</f>
        <v>#VALUE!</v>
      </c>
      <c r="BE45" s="2" t="e">
        <f ca="1">+IF(IFTA_Quarterly!$I62&gt;0,ROUND(IFTA_Quarterly!$I62*Int_Exchange_2!BE$5/100*BE$3,2),0)</f>
        <v>#VALUE!</v>
      </c>
      <c r="BF45" s="2" t="e">
        <f ca="1">+IF(IFTA_Quarterly!$I62&gt;0,ROUND(IFTA_Quarterly!$I62*Int_Exchange_2!BF$5/100*BF$3,2),0)</f>
        <v>#VALUE!</v>
      </c>
      <c r="BG45" s="2" t="e">
        <f ca="1">+IF(IFTA_Quarterly!$I62&gt;0,ROUND(IFTA_Quarterly!$I62*Int_Exchange_2!BG$5/100*BG$3,2),0)</f>
        <v>#VALUE!</v>
      </c>
      <c r="BH45" s="2" t="e">
        <f ca="1">+IF(IFTA_Quarterly!$I62&gt;0,ROUND(IFTA_Quarterly!$I62*Int_Exchange_2!BH$5/100*BH$3,2),0)</f>
        <v>#VALUE!</v>
      </c>
      <c r="BI45" s="2" t="e">
        <f ca="1">+IF(IFTA_Quarterly!$I62&gt;0,ROUND(IFTA_Quarterly!$I62*Int_Exchange_2!BI$5/100*BI$3,2),0)</f>
        <v>#VALUE!</v>
      </c>
      <c r="BJ45" s="2" t="e">
        <f ca="1">+IF(IFTA_Quarterly!$I62&gt;0,ROUND(IFTA_Quarterly!$I62*Int_Exchange_2!BJ$5/100*BJ$3,2),0)</f>
        <v>#VALUE!</v>
      </c>
      <c r="BK45" s="2" t="e">
        <f ca="1">+IF(IFTA_Quarterly!$I62&gt;0,ROUND(IFTA_Quarterly!$I62*Int_Exchange_2!BK$5/100*BK$3,2),0)</f>
        <v>#VALUE!</v>
      </c>
      <c r="BL45" s="2" t="e">
        <f ca="1">+IF(IFTA_Quarterly!$I62&gt;0,ROUND(IFTA_Quarterly!$I62*Int_Exchange_2!BL$5/100*BL$3,2),0)</f>
        <v>#VALUE!</v>
      </c>
      <c r="BM45" s="2" t="e">
        <f ca="1">+IF(IFTA_Quarterly!$I62&gt;0,ROUND(IFTA_Quarterly!$I62*Int_Exchange_2!BM$5/100*BM$3,2),0)</f>
        <v>#VALUE!</v>
      </c>
      <c r="BN45" s="2" t="e">
        <f ca="1">+IF(IFTA_Quarterly!$I62&gt;0,ROUND(IFTA_Quarterly!$I62*Int_Exchange_2!BN$5/100*BN$3,2),0)</f>
        <v>#VALUE!</v>
      </c>
      <c r="BO45" s="2" t="e">
        <f ca="1">+IF(IFTA_Quarterly!$I62&gt;0,ROUND(IFTA_Quarterly!$I62*Int_Exchange_2!BO$5/100*BO$3,2),0)</f>
        <v>#VALUE!</v>
      </c>
      <c r="BP45" s="2" t="e">
        <f ca="1">+IF(IFTA_Quarterly!$I62&gt;0,ROUND(IFTA_Quarterly!$I62*Int_Exchange_2!BP$5/100*BP$3,2),0)</f>
        <v>#VALUE!</v>
      </c>
      <c r="BQ45" s="2" t="e">
        <f ca="1">+IF(IFTA_Quarterly!$I62&gt;0,ROUND(IFTA_Quarterly!$I62*Int_Exchange_2!BQ$5/100*BQ$3,2),0)</f>
        <v>#VALUE!</v>
      </c>
      <c r="BR45" s="2" t="e">
        <f ca="1">+IF(IFTA_Quarterly!$I62&gt;0,ROUND(IFTA_Quarterly!$I62*Int_Exchange_2!BR$5/100*BR$3,2),0)</f>
        <v>#VALUE!</v>
      </c>
      <c r="BS45" s="2" t="e">
        <f ca="1">+IF(IFTA_Quarterly!$I62&gt;0,ROUND(IFTA_Quarterly!$I62*Int_Exchange_2!BS$5/100*BS$3,2),0)</f>
        <v>#VALUE!</v>
      </c>
      <c r="BT45" s="2" t="e">
        <f ca="1">+IF(IFTA_Quarterly!$I62&gt;0,ROUND(IFTA_Quarterly!$I62*Int_Exchange_2!BT$5/100*BT$3,2),0)</f>
        <v>#VALUE!</v>
      </c>
      <c r="BU45" s="2" t="e">
        <f ca="1">+IF(IFTA_Quarterly!$I62&gt;0,ROUND(IFTA_Quarterly!$I62*Int_Exchange_2!BU$5/100*BU$3,2),0)</f>
        <v>#VALUE!</v>
      </c>
      <c r="BV45" s="2" t="e">
        <f ca="1">+IF(IFTA_Quarterly!$I62&gt;0,ROUND(IFTA_Quarterly!$I62*Int_Exchange_2!BV$5/100*BV$3,2),0)</f>
        <v>#VALUE!</v>
      </c>
      <c r="BW45" s="2" t="e">
        <f ca="1">+IF(IFTA_Quarterly!$I62&gt;0,ROUND(IFTA_Quarterly!$I62*Int_Exchange_2!BW$5/100*BW$3,2),0)</f>
        <v>#VALUE!</v>
      </c>
      <c r="BX45" s="2" t="e">
        <f ca="1">+IF(IFTA_Quarterly!$I62&gt;0,ROUND(IFTA_Quarterly!$I62*Int_Exchange_2!BX$5/100*BX$3,2),0)</f>
        <v>#VALUE!</v>
      </c>
      <c r="BY45" s="2" t="e">
        <f ca="1">+IF(IFTA_Quarterly!$I62&gt;0,ROUND(IFTA_Quarterly!$I62*Int_Exchange_2!BY$5/100*BY$3,2),0)</f>
        <v>#VALUE!</v>
      </c>
      <c r="BZ45" s="2" t="e">
        <f ca="1">+IF(IFTA_Quarterly!$I62&gt;0,ROUND(IFTA_Quarterly!$I62*Int_Exchange_2!BZ$5/100*BZ$3,2),0)</f>
        <v>#VALUE!</v>
      </c>
      <c r="CA45" s="2" t="e">
        <f ca="1">+IF(IFTA_Quarterly!$I62&gt;0,ROUND(IFTA_Quarterly!$I62*Int_Exchange_2!CA$5/100*CA$3,2),0)</f>
        <v>#VALUE!</v>
      </c>
      <c r="CB45" s="2" t="e">
        <f ca="1">+IF(IFTA_Quarterly!$I62&gt;0,ROUND(IFTA_Quarterly!$I62*Int_Exchange_2!CB$5/100*CB$3,2),0)</f>
        <v>#VALUE!</v>
      </c>
      <c r="CC45" s="2" t="e">
        <f ca="1">+IF(IFTA_Quarterly!$I62&gt;0,ROUND(IFTA_Quarterly!$I62*Int_Exchange_2!CC$5/100*CC$3,2),0)</f>
        <v>#VALUE!</v>
      </c>
      <c r="CD45" s="2" t="e">
        <f ca="1">+IF(IFTA_Quarterly!$I62&gt;0,ROUND(IFTA_Quarterly!$I62*Int_Exchange_2!CD$5/100*CD$3,2),0)</f>
        <v>#VALUE!</v>
      </c>
      <c r="CE45" s="2" t="e">
        <f ca="1">+IF(IFTA_Quarterly!$I62&gt;0,ROUND(IFTA_Quarterly!$I62*Int_Exchange_2!CE$5/100*CE$3,2),0)</f>
        <v>#VALUE!</v>
      </c>
      <c r="CF45" s="2" t="e">
        <f ca="1">+IF(IFTA_Quarterly!$I62&gt;0,ROUND(IFTA_Quarterly!$I62*Int_Exchange_2!CF$5/100*CF$3,2),0)</f>
        <v>#VALUE!</v>
      </c>
      <c r="CG45" s="2" t="e">
        <f ca="1">+IF(IFTA_Quarterly!$I62&gt;0,ROUND(IFTA_Quarterly!$I62*Int_Exchange_2!CG$5/100*CG$3,2),0)</f>
        <v>#VALUE!</v>
      </c>
      <c r="CH45" s="2" t="e">
        <f ca="1">+IF(IFTA_Quarterly!$I62&gt;0,ROUND(IFTA_Quarterly!$I62*Int_Exchange_2!CH$5/100*CH$3,2),0)</f>
        <v>#VALUE!</v>
      </c>
      <c r="CI45" s="2" t="e">
        <f ca="1">+IF(IFTA_Quarterly!$I62&gt;0,ROUND(IFTA_Quarterly!$I62*Int_Exchange_2!CI$5/100*CI$3,2),0)</f>
        <v>#VALUE!</v>
      </c>
      <c r="CJ45" s="2" t="e">
        <f ca="1">+IF(IFTA_Quarterly!$I62&gt;0,ROUND(IFTA_Quarterly!$I62*Int_Exchange_2!CJ$5/100*CJ$3,2),0)</f>
        <v>#VALUE!</v>
      </c>
      <c r="CK45" s="2" t="e">
        <f ca="1">+IF(IFTA_Quarterly!$I62&gt;0,ROUND(IFTA_Quarterly!$I62*Int_Exchange_2!CK$5/100*CK$3,2),0)</f>
        <v>#VALUE!</v>
      </c>
      <c r="CL45" s="2" t="e">
        <f ca="1">+IF(IFTA_Quarterly!$I62&gt;0,ROUND(IFTA_Quarterly!$I62*Int_Exchange_2!CL$5/100*CL$3,2),0)</f>
        <v>#VALUE!</v>
      </c>
      <c r="CM45" s="2" t="e">
        <f ca="1">+IF(IFTA_Quarterly!$I62&gt;0,ROUND(IFTA_Quarterly!$I62*Int_Exchange_2!CM$5/100*CM$3,2),0)</f>
        <v>#VALUE!</v>
      </c>
      <c r="CN45" s="2" t="e">
        <f ca="1">+IF(IFTA_Quarterly!$I62&gt;0,ROUND(IFTA_Quarterly!$I62*Int_Exchange_2!CN$5/100*CN$3,2),0)</f>
        <v>#VALUE!</v>
      </c>
      <c r="CO45" s="2" t="e">
        <f ca="1">+IF(IFTA_Quarterly!$I62&gt;0,ROUND(IFTA_Quarterly!$I62*Int_Exchange_2!CO$5/100*CO$3,2),0)</f>
        <v>#VALUE!</v>
      </c>
      <c r="CP45" s="2" t="e">
        <f ca="1">+IF(IFTA_Quarterly!$I62&gt;0,ROUND(IFTA_Quarterly!$I62*Int_Exchange_2!CP$5/100*CP$3,2),0)</f>
        <v>#VALUE!</v>
      </c>
      <c r="CQ45" s="2" t="e">
        <f ca="1">+IF(IFTA_Quarterly!$I62&gt;0,ROUND(IFTA_Quarterly!$I62*Int_Exchange_2!CQ$5/100*CQ$3,2),0)</f>
        <v>#VALUE!</v>
      </c>
      <c r="CR45" s="2" t="e">
        <f ca="1">+IF(IFTA_Quarterly!$I62&gt;0,ROUND(IFTA_Quarterly!$I62*Int_Exchange_2!CR$5/100*CR$3,2),0)</f>
        <v>#VALUE!</v>
      </c>
      <c r="CS45" s="2" t="e">
        <f ca="1">+IF(IFTA_Quarterly!$I62&gt;0,ROUND(IFTA_Quarterly!$I62*Int_Exchange_2!CS$5/100*CS$3,2),0)</f>
        <v>#VALUE!</v>
      </c>
      <c r="CT45" s="2" t="e">
        <f ca="1">+IF(IFTA_Quarterly!$I62&gt;0,ROUND(IFTA_Quarterly!$I62*Int_Exchange_2!CT$5/100*CT$3,2),0)</f>
        <v>#VALUE!</v>
      </c>
      <c r="CU45" s="2" t="e">
        <f ca="1">+IF(IFTA_Quarterly!$I62&gt;0,ROUND(IFTA_Quarterly!$I62*Int_Exchange_2!CU$5/100*CU$3,2),0)</f>
        <v>#VALUE!</v>
      </c>
      <c r="CV45" s="2" t="e">
        <f ca="1">+IF(IFTA_Quarterly!$I62&gt;0,ROUND(IFTA_Quarterly!$I62*Int_Exchange_2!CV$5/100*CV$3,2),0)</f>
        <v>#VALUE!</v>
      </c>
      <c r="CW45" s="2" t="e">
        <f ca="1">+IF(IFTA_Quarterly!$I62&gt;0,ROUND(IFTA_Quarterly!$I62*Int_Exchange_2!CW$5/100*CW$3,2),0)</f>
        <v>#VALUE!</v>
      </c>
      <c r="CX45" s="2" t="e">
        <f ca="1">+IF(IFTA_Quarterly!$I62&gt;0,ROUND(IFTA_Quarterly!$I62*Int_Exchange_2!CX$5/100*CX$3,2),0)</f>
        <v>#VALUE!</v>
      </c>
      <c r="CY45" s="2" t="e">
        <f ca="1">+IF(IFTA_Quarterly!$I62&gt;0,ROUND(IFTA_Quarterly!$I62*Int_Exchange_2!CY$5/100*CY$3,2),0)</f>
        <v>#VALUE!</v>
      </c>
      <c r="CZ45" s="2" t="e">
        <f ca="1">+IF(IFTA_Quarterly!$I62&gt;0,ROUND(IFTA_Quarterly!$I62*Int_Exchange_2!CZ$5/100*CZ$3,2),0)</f>
        <v>#VALUE!</v>
      </c>
      <c r="DA45" s="2" t="e">
        <f ca="1">+IF(IFTA_Quarterly!$I62&gt;0,ROUND(IFTA_Quarterly!$I62*Int_Exchange_2!DA$5/100*DA$3,2),0)</f>
        <v>#VALUE!</v>
      </c>
      <c r="DB45" s="2" t="e">
        <f ca="1">+IF(IFTA_Quarterly!$I62&gt;0,ROUND(IFTA_Quarterly!$I62*Int_Exchange_2!DB$5/100*DB$3,2),0)</f>
        <v>#VALUE!</v>
      </c>
      <c r="DC45" s="2" t="e">
        <f ca="1">+IF(IFTA_Quarterly!$I62&gt;0,ROUND(IFTA_Quarterly!$I62*Int_Exchange_2!DC$5/100*DC$3,2),0)</f>
        <v>#VALUE!</v>
      </c>
      <c r="DD45" s="2" t="e">
        <f ca="1">+IF(IFTA_Quarterly!$I62&gt;0,ROUND(IFTA_Quarterly!$I62*Int_Exchange_2!DD$5/100*DD$3,2),0)</f>
        <v>#VALUE!</v>
      </c>
      <c r="DE45" s="2" t="e">
        <f ca="1">+IF(IFTA_Quarterly!$I62&gt;0,ROUND(IFTA_Quarterly!$I62*Int_Exchange_2!DE$5/100*DE$3,2),0)</f>
        <v>#VALUE!</v>
      </c>
      <c r="DF45" s="2" t="e">
        <f ca="1">+IF(IFTA_Quarterly!$I62&gt;0,ROUND(IFTA_Quarterly!$I62*Int_Exchange_2!DF$5/100*DF$3,2),0)</f>
        <v>#VALUE!</v>
      </c>
      <c r="DG45" s="2" t="e">
        <f ca="1">+IF(IFTA_Quarterly!$I62&gt;0,ROUND(IFTA_Quarterly!$I62*Int_Exchange_2!DG$5/100*DG$3,2),0)</f>
        <v>#VALUE!</v>
      </c>
      <c r="DH45" s="2" t="e">
        <f ca="1">+IF(IFTA_Quarterly!$I62&gt;0,ROUND(IFTA_Quarterly!$I62*Int_Exchange_2!DH$5/100*DH$3,2),0)</f>
        <v>#VALUE!</v>
      </c>
      <c r="DI45" s="2" t="e">
        <f ca="1">+IF(IFTA_Quarterly!$I62&gt;0,ROUND(IFTA_Quarterly!$I62*Int_Exchange_2!DI$5/100*DI$3,2),0)</f>
        <v>#VALUE!</v>
      </c>
      <c r="DJ45" s="2" t="e">
        <f ca="1">+IF(IFTA_Quarterly!$I62&gt;0,ROUND(IFTA_Quarterly!$I62*Int_Exchange_2!DJ$5/100*DJ$3,2),0)</f>
        <v>#VALUE!</v>
      </c>
      <c r="DK45" s="2" t="e">
        <f ca="1">+IF(IFTA_Quarterly!$I62&gt;0,ROUND(IFTA_Quarterly!$I62*Int_Exchange_2!DK$5/100*DK$3,2),0)</f>
        <v>#VALUE!</v>
      </c>
      <c r="DL45" s="2" t="e">
        <f ca="1">+IF(IFTA_Quarterly!$I62&gt;0,ROUND(IFTA_Quarterly!$I62*Int_Exchange_2!DL$5/100*DL$3,2),0)</f>
        <v>#VALUE!</v>
      </c>
      <c r="DM45" s="2" t="e">
        <f ca="1">+IF(IFTA_Quarterly!$I62&gt;0,ROUND(IFTA_Quarterly!$I62*Int_Exchange_2!DM$5/100*DM$3,2),0)</f>
        <v>#VALUE!</v>
      </c>
      <c r="DN45" s="2" t="e">
        <f ca="1">+IF(IFTA_Quarterly!$I62&gt;0,ROUND(IFTA_Quarterly!$I62*Int_Exchange_2!DN$5/100*DN$3,2),0)</f>
        <v>#VALUE!</v>
      </c>
      <c r="DO45" s="2" t="e">
        <f ca="1">+IF(IFTA_Quarterly!$I62&gt;0,ROUND(IFTA_Quarterly!$I62*Int_Exchange_2!DO$5/100*DO$3,2),0)</f>
        <v>#VALUE!</v>
      </c>
      <c r="DP45" s="2" t="e">
        <f ca="1">+IF(IFTA_Quarterly!$I62&gt;0,ROUND(IFTA_Quarterly!$I62*Int_Exchange_2!DP$5/100*DP$3,2),0)</f>
        <v>#VALUE!</v>
      </c>
      <c r="DQ45" s="2" t="e">
        <f ca="1">+IF(IFTA_Quarterly!$I62&gt;0,ROUND(IFTA_Quarterly!$I62*Int_Exchange_2!DQ$5/100*DQ$3,2),0)</f>
        <v>#VALUE!</v>
      </c>
      <c r="DR45" s="2" t="e">
        <f ca="1">+IF(IFTA_Quarterly!$I62&gt;0,ROUND(IFTA_Quarterly!$I62*Int_Exchange_2!DR$5/100*DR$3,2),0)</f>
        <v>#VALUE!</v>
      </c>
      <c r="DS45" s="2" t="e">
        <f ca="1">+IF(IFTA_Quarterly!$I62&gt;0,ROUND(IFTA_Quarterly!$I62*Int_Exchange_2!DS$5/100*DS$3,2),0)</f>
        <v>#VALUE!</v>
      </c>
      <c r="DT45" s="2" t="e">
        <f ca="1">+IF(IFTA_Quarterly!$I62&gt;0,ROUND(IFTA_Quarterly!$I62*Int_Exchange_2!DT$5/100*DT$3,2),0)</f>
        <v>#VALUE!</v>
      </c>
      <c r="DU45" s="2" t="e">
        <f ca="1">+IF(IFTA_Quarterly!$I62&gt;0,ROUND(IFTA_Quarterly!$I62*Int_Exchange_2!DU$5/100*DU$3,2),0)</f>
        <v>#VALUE!</v>
      </c>
      <c r="DV45" s="2" t="e">
        <f ca="1">+IF(IFTA_Quarterly!$I62&gt;0,ROUND(IFTA_Quarterly!$I62*Int_Exchange_2!DV$5/100*DV$3,2),0)</f>
        <v>#VALUE!</v>
      </c>
      <c r="DW45" s="2" t="e">
        <f ca="1">+IF(IFTA_Quarterly!$I62&gt;0,ROUND(IFTA_Quarterly!$I62*Int_Exchange_2!DW$5/100*DW$3,2),0)</f>
        <v>#VALUE!</v>
      </c>
      <c r="DX45" s="2" t="e">
        <f ca="1">+IF(IFTA_Quarterly!$I62&gt;0,ROUND(IFTA_Quarterly!$I62*Int_Exchange_2!DX$5/100*DX$3,2),0)</f>
        <v>#VALUE!</v>
      </c>
      <c r="DY45" s="2" t="e">
        <f ca="1">+IF(IFTA_Quarterly!$I62&gt;0,ROUND(IFTA_Quarterly!$I62*Int_Exchange_2!DY$5/100*DY$3,2),0)</f>
        <v>#VALUE!</v>
      </c>
      <c r="DZ45" s="2" t="e">
        <f ca="1">+IF(IFTA_Quarterly!$I62&gt;0,ROUND(IFTA_Quarterly!$I62*Int_Exchange_2!DZ$5/100*DZ$3,2),0)</f>
        <v>#VALUE!</v>
      </c>
      <c r="EA45" s="2" t="e">
        <f ca="1">+IF(IFTA_Quarterly!$I62&gt;0,ROUND(IFTA_Quarterly!$I62*Int_Exchange_2!EA$5/100*EA$3,2),0)</f>
        <v>#VALUE!</v>
      </c>
      <c r="EB45" s="2" t="e">
        <f ca="1">+IF(IFTA_Quarterly!$I62&gt;0,ROUND(IFTA_Quarterly!$I62*Int_Exchange_2!EB$5/100*EB$3,2),0)</f>
        <v>#VALUE!</v>
      </c>
      <c r="EC45" s="2" t="e">
        <f ca="1">+IF(IFTA_Quarterly!$I62&gt;0,ROUND(IFTA_Quarterly!$I62*Int_Exchange_2!EC$5/100*EC$3,2),0)</f>
        <v>#VALUE!</v>
      </c>
      <c r="ED45" s="2" t="e">
        <f ca="1">+IF(IFTA_Quarterly!$I62&gt;0,ROUND(IFTA_Quarterly!$I62*Int_Exchange_2!ED$5/100*ED$3,2),0)</f>
        <v>#VALUE!</v>
      </c>
      <c r="EE45" s="2" t="e">
        <f ca="1">+IF(IFTA_Quarterly!$I62&gt;0,ROUND(IFTA_Quarterly!$I62*Int_Exchange_2!EE$5/100*EE$3,2),0)</f>
        <v>#VALUE!</v>
      </c>
    </row>
    <row r="46" spans="1:135" x14ac:dyDescent="0.25">
      <c r="A46" s="2" t="s">
        <v>160</v>
      </c>
      <c r="B46" s="2" t="str">
        <f t="shared" ca="1" si="97"/>
        <v/>
      </c>
      <c r="C46" s="2" t="e">
        <f ca="1">+IF(IFTA_Quarterly!$I63&gt;0,ROUND(IFTA_Quarterly!$I63*Int_Exchange_2!C$5/100*C$3,2),0)</f>
        <v>#VALUE!</v>
      </c>
      <c r="D46" s="2" t="e">
        <f ca="1">+IF(IFTA_Quarterly!$I63&gt;0,ROUND(IFTA_Quarterly!$I63*Int_Exchange_2!D$5/100*D$3,2),0)</f>
        <v>#VALUE!</v>
      </c>
      <c r="E46" s="2" t="e">
        <f ca="1">+IF(IFTA_Quarterly!$I63&gt;0,ROUND(IFTA_Quarterly!$I63*Int_Exchange_2!E$5/100*E$3,2),0)</f>
        <v>#VALUE!</v>
      </c>
      <c r="F46" s="2" t="e">
        <f ca="1">+IF(IFTA_Quarterly!$I63&gt;0,ROUND(IFTA_Quarterly!$I63*Int_Exchange_2!F$5/100*F$3,2),0)</f>
        <v>#VALUE!</v>
      </c>
      <c r="G46" s="2" t="e">
        <f ca="1">+IF(IFTA_Quarterly!$I63&gt;0,ROUND(IFTA_Quarterly!$I63*Int_Exchange_2!G$5/100*G$3,2),0)</f>
        <v>#VALUE!</v>
      </c>
      <c r="H46" s="2" t="e">
        <f ca="1">+IF(IFTA_Quarterly!$I63&gt;0,ROUND(IFTA_Quarterly!$I63*Int_Exchange_2!H$5/100*H$3,2),0)</f>
        <v>#VALUE!</v>
      </c>
      <c r="I46" s="2" t="e">
        <f ca="1">+IF(IFTA_Quarterly!$I63&gt;0,ROUND(IFTA_Quarterly!$I63*Int_Exchange_2!I$5/100*I$3,2),0)</f>
        <v>#VALUE!</v>
      </c>
      <c r="J46" s="2" t="e">
        <f ca="1">+IF(IFTA_Quarterly!$I63&gt;0,ROUND(IFTA_Quarterly!$I63*Int_Exchange_2!J$5/100*J$3,2),0)</f>
        <v>#VALUE!</v>
      </c>
      <c r="K46" s="2" t="e">
        <f ca="1">+IF(IFTA_Quarterly!$I63&gt;0,ROUND(IFTA_Quarterly!$I63*Int_Exchange_2!K$5/100*K$3,2),0)</f>
        <v>#VALUE!</v>
      </c>
      <c r="L46" s="2" t="e">
        <f ca="1">+IF(IFTA_Quarterly!$I63&gt;0,ROUND(IFTA_Quarterly!$I63*Int_Exchange_2!L$5/100*L$3,2),0)</f>
        <v>#VALUE!</v>
      </c>
      <c r="M46" s="2" t="e">
        <f ca="1">+IF(IFTA_Quarterly!$I63&gt;0,ROUND(IFTA_Quarterly!$I63*Int_Exchange_2!M$5/100*M$3,2),0)</f>
        <v>#VALUE!</v>
      </c>
      <c r="N46" s="2" t="e">
        <f ca="1">+IF(IFTA_Quarterly!$I63&gt;0,ROUND(IFTA_Quarterly!$I63*Int_Exchange_2!N$5/100*N$3,2),0)</f>
        <v>#VALUE!</v>
      </c>
      <c r="O46" s="2" t="e">
        <f ca="1">+IF(IFTA_Quarterly!$I63&gt;0,ROUND(IFTA_Quarterly!$I63*Int_Exchange_2!O$5/100*O$3,2),0)</f>
        <v>#VALUE!</v>
      </c>
      <c r="P46" s="2" t="e">
        <f ca="1">+IF(IFTA_Quarterly!$I63&gt;0,ROUND(IFTA_Quarterly!$I63*Int_Exchange_2!P$5/100*P$3,2),0)</f>
        <v>#VALUE!</v>
      </c>
      <c r="Q46" s="2" t="e">
        <f ca="1">+IF(IFTA_Quarterly!$I63&gt;0,ROUND(IFTA_Quarterly!$I63*Int_Exchange_2!Q$5/100*Q$3,2),0)</f>
        <v>#VALUE!</v>
      </c>
      <c r="R46" s="2" t="e">
        <f ca="1">+IF(IFTA_Quarterly!$I63&gt;0,ROUND(IFTA_Quarterly!$I63*Int_Exchange_2!R$5/100*R$3,2),0)</f>
        <v>#VALUE!</v>
      </c>
      <c r="S46" s="2" t="e">
        <f ca="1">+IF(IFTA_Quarterly!$I63&gt;0,ROUND(IFTA_Quarterly!$I63*Int_Exchange_2!S$5/100*S$3,2),0)</f>
        <v>#VALUE!</v>
      </c>
      <c r="T46" s="2" t="e">
        <f ca="1">+IF(IFTA_Quarterly!$I63&gt;0,ROUND(IFTA_Quarterly!$I63*Int_Exchange_2!T$5/100*T$3,2),0)</f>
        <v>#VALUE!</v>
      </c>
      <c r="U46" s="2" t="e">
        <f ca="1">+IF(IFTA_Quarterly!$I63&gt;0,ROUND(IFTA_Quarterly!$I63*Int_Exchange_2!U$5/100*U$3,2),0)</f>
        <v>#VALUE!</v>
      </c>
      <c r="V46" s="2" t="e">
        <f ca="1">+IF(IFTA_Quarterly!$I63&gt;0,ROUND(IFTA_Quarterly!$I63*Int_Exchange_2!V$5/100*V$3,2),0)</f>
        <v>#VALUE!</v>
      </c>
      <c r="W46" s="2" t="e">
        <f ca="1">+IF(IFTA_Quarterly!$I63&gt;0,ROUND(IFTA_Quarterly!$I63*Int_Exchange_2!W$5/100*W$3,2),0)</f>
        <v>#VALUE!</v>
      </c>
      <c r="X46" s="2" t="e">
        <f ca="1">+IF(IFTA_Quarterly!$I63&gt;0,ROUND(IFTA_Quarterly!$I63*Int_Exchange_2!X$5/100*X$3,2),0)</f>
        <v>#VALUE!</v>
      </c>
      <c r="Y46" s="2" t="e">
        <f ca="1">+IF(IFTA_Quarterly!$I63&gt;0,ROUND(IFTA_Quarterly!$I63*Int_Exchange_2!Y$5/100*Y$3,2),0)</f>
        <v>#VALUE!</v>
      </c>
      <c r="Z46" s="2" t="e">
        <f ca="1">+IF(IFTA_Quarterly!$I63&gt;0,ROUND(IFTA_Quarterly!$I63*Int_Exchange_2!Z$5/100*Z$3,2),0)</f>
        <v>#VALUE!</v>
      </c>
      <c r="AA46" s="2" t="e">
        <f ca="1">+IF(IFTA_Quarterly!$I63&gt;0,ROUND(IFTA_Quarterly!$I63*Int_Exchange_2!AA$5/100*AA$3,2),0)</f>
        <v>#VALUE!</v>
      </c>
      <c r="AB46" s="2" t="e">
        <f ca="1">+IF(IFTA_Quarterly!$I63&gt;0,ROUND(IFTA_Quarterly!$I63*Int_Exchange_2!AB$5/100*AB$3,2),0)</f>
        <v>#VALUE!</v>
      </c>
      <c r="AC46" s="2" t="e">
        <f ca="1">+IF(IFTA_Quarterly!$I63&gt;0,ROUND(IFTA_Quarterly!$I63*Int_Exchange_2!AC$5/100*AC$3,2),0)</f>
        <v>#VALUE!</v>
      </c>
      <c r="AD46" s="2" t="e">
        <f ca="1">+IF(IFTA_Quarterly!$I63&gt;0,ROUND(IFTA_Quarterly!$I63*Int_Exchange_2!AD$5/100*AD$3,2),0)</f>
        <v>#VALUE!</v>
      </c>
      <c r="AE46" s="2" t="e">
        <f ca="1">+IF(IFTA_Quarterly!$I63&gt;0,ROUND(IFTA_Quarterly!$I63*Int_Exchange_2!AE$5/100*AE$3,2),0)</f>
        <v>#VALUE!</v>
      </c>
      <c r="AF46" s="2" t="e">
        <f ca="1">+IF(IFTA_Quarterly!$I63&gt;0,ROUND(IFTA_Quarterly!$I63*Int_Exchange_2!AF$5/100*AF$3,2),0)</f>
        <v>#VALUE!</v>
      </c>
      <c r="AG46" s="2" t="e">
        <f ca="1">+IF(IFTA_Quarterly!$I63&gt;0,ROUND(IFTA_Quarterly!$I63*Int_Exchange_2!AG$5/100*AG$3,2),0)</f>
        <v>#VALUE!</v>
      </c>
      <c r="AH46" s="2" t="e">
        <f ca="1">+IF(IFTA_Quarterly!$I63&gt;0,ROUND(IFTA_Quarterly!$I63*Int_Exchange_2!AH$5/100*AH$3,2),0)</f>
        <v>#VALUE!</v>
      </c>
      <c r="AI46" s="2" t="e">
        <f ca="1">+IF(IFTA_Quarterly!$I63&gt;0,ROUND(IFTA_Quarterly!$I63*Int_Exchange_2!AI$5/100*AI$3,2),0)</f>
        <v>#VALUE!</v>
      </c>
      <c r="AJ46" s="2" t="e">
        <f ca="1">+IF(IFTA_Quarterly!$I63&gt;0,ROUND(IFTA_Quarterly!$I63*Int_Exchange_2!AJ$5/100*AJ$3,2),0)</f>
        <v>#VALUE!</v>
      </c>
      <c r="AK46" s="2" t="e">
        <f ca="1">+IF(IFTA_Quarterly!$I63&gt;0,ROUND(IFTA_Quarterly!$I63*Int_Exchange_2!AK$5/100*AK$3,2),0)</f>
        <v>#VALUE!</v>
      </c>
      <c r="AL46" s="2" t="e">
        <f ca="1">+IF(IFTA_Quarterly!$I63&gt;0,ROUND(IFTA_Quarterly!$I63*Int_Exchange_2!AL$5/100*AL$3,2),0)</f>
        <v>#VALUE!</v>
      </c>
      <c r="AM46" s="2" t="e">
        <f ca="1">+IF(IFTA_Quarterly!$I63&gt;0,ROUND(IFTA_Quarterly!$I63*Int_Exchange_2!AM$5/100*AM$3,2),0)</f>
        <v>#VALUE!</v>
      </c>
      <c r="AN46" s="2" t="e">
        <f ca="1">+IF(IFTA_Quarterly!$I63&gt;0,ROUND(IFTA_Quarterly!$I63*Int_Exchange_2!AN$5/100*AN$3,2),0)</f>
        <v>#VALUE!</v>
      </c>
      <c r="AO46" s="2" t="e">
        <f ca="1">+IF(IFTA_Quarterly!$I63&gt;0,ROUND(IFTA_Quarterly!$I63*Int_Exchange_2!AO$5/100*AO$3,2),0)</f>
        <v>#VALUE!</v>
      </c>
      <c r="AP46" s="2" t="e">
        <f ca="1">+IF(IFTA_Quarterly!$I63&gt;0,ROUND(IFTA_Quarterly!$I63*Int_Exchange_2!AP$5/100*AP$3,2),0)</f>
        <v>#VALUE!</v>
      </c>
      <c r="AQ46" s="2" t="e">
        <f ca="1">+IF(IFTA_Quarterly!$I63&gt;0,ROUND(IFTA_Quarterly!$I63*Int_Exchange_2!AQ$5/100*AQ$3,2),0)</f>
        <v>#VALUE!</v>
      </c>
      <c r="AR46" s="2" t="e">
        <f ca="1">+IF(IFTA_Quarterly!$I63&gt;0,ROUND(IFTA_Quarterly!$I63*Int_Exchange_2!AR$5/100*AR$3,2),0)</f>
        <v>#VALUE!</v>
      </c>
      <c r="AS46" s="2" t="e">
        <f ca="1">+IF(IFTA_Quarterly!$I63&gt;0,ROUND(IFTA_Quarterly!$I63*Int_Exchange_2!AS$5/100*AS$3,2),0)</f>
        <v>#VALUE!</v>
      </c>
      <c r="AT46" s="2" t="e">
        <f ca="1">+IF(IFTA_Quarterly!$I63&gt;0,ROUND(IFTA_Quarterly!$I63*Int_Exchange_2!AT$5/100*AT$3,2),0)</f>
        <v>#VALUE!</v>
      </c>
      <c r="AU46" s="2" t="e">
        <f ca="1">+IF(IFTA_Quarterly!$I63&gt;0,ROUND(IFTA_Quarterly!$I63*Int_Exchange_2!AU$5/100*AU$3,2),0)</f>
        <v>#VALUE!</v>
      </c>
      <c r="AV46" s="2" t="e">
        <f ca="1">+IF(IFTA_Quarterly!$I63&gt;0,ROUND(IFTA_Quarterly!$I63*Int_Exchange_2!AV$5/100*AV$3,2),0)</f>
        <v>#VALUE!</v>
      </c>
      <c r="AW46" s="2" t="e">
        <f ca="1">+IF(IFTA_Quarterly!$I63&gt;0,ROUND(IFTA_Quarterly!$I63*Int_Exchange_2!AW$5/100*AW$3,2),0)</f>
        <v>#VALUE!</v>
      </c>
      <c r="AX46" s="2" t="e">
        <f ca="1">+IF(IFTA_Quarterly!$I63&gt;0,ROUND(IFTA_Quarterly!$I63*Int_Exchange_2!AX$5/100*AX$3,2),0)</f>
        <v>#VALUE!</v>
      </c>
      <c r="AY46" s="2" t="e">
        <f ca="1">+IF(IFTA_Quarterly!$I63&gt;0,ROUND(IFTA_Quarterly!$I63*Int_Exchange_2!AY$5/100*AY$3,2),0)</f>
        <v>#VALUE!</v>
      </c>
      <c r="AZ46" s="2" t="e">
        <f ca="1">+IF(IFTA_Quarterly!$I63&gt;0,ROUND(IFTA_Quarterly!$I63*Int_Exchange_2!AZ$5/100*AZ$3,2),0)</f>
        <v>#VALUE!</v>
      </c>
      <c r="BA46" s="2" t="e">
        <f ca="1">+IF(IFTA_Quarterly!$I63&gt;0,ROUND(IFTA_Quarterly!$I63*Int_Exchange_2!BA$5/100*BA$3,2),0)</f>
        <v>#VALUE!</v>
      </c>
      <c r="BB46" s="2" t="e">
        <f ca="1">+IF(IFTA_Quarterly!$I63&gt;0,ROUND(IFTA_Quarterly!$I63*Int_Exchange_2!BB$5/100*BB$3,2),0)</f>
        <v>#VALUE!</v>
      </c>
      <c r="BC46" s="2" t="e">
        <f ca="1">+IF(IFTA_Quarterly!$I63&gt;0,ROUND(IFTA_Quarterly!$I63*Int_Exchange_2!BC$5/100*BC$3,2),0)</f>
        <v>#VALUE!</v>
      </c>
      <c r="BD46" s="2" t="e">
        <f ca="1">+IF(IFTA_Quarterly!$I63&gt;0,ROUND(IFTA_Quarterly!$I63*Int_Exchange_2!BD$5/100*BD$3,2),0)</f>
        <v>#VALUE!</v>
      </c>
      <c r="BE46" s="2" t="e">
        <f ca="1">+IF(IFTA_Quarterly!$I63&gt;0,ROUND(IFTA_Quarterly!$I63*Int_Exchange_2!BE$5/100*BE$3,2),0)</f>
        <v>#VALUE!</v>
      </c>
      <c r="BF46" s="2" t="e">
        <f ca="1">+IF(IFTA_Quarterly!$I63&gt;0,ROUND(IFTA_Quarterly!$I63*Int_Exchange_2!BF$5/100*BF$3,2),0)</f>
        <v>#VALUE!</v>
      </c>
      <c r="BG46" s="2" t="e">
        <f ca="1">+IF(IFTA_Quarterly!$I63&gt;0,ROUND(IFTA_Quarterly!$I63*Int_Exchange_2!BG$5/100*BG$3,2),0)</f>
        <v>#VALUE!</v>
      </c>
      <c r="BH46" s="2" t="e">
        <f ca="1">+IF(IFTA_Quarterly!$I63&gt;0,ROUND(IFTA_Quarterly!$I63*Int_Exchange_2!BH$5/100*BH$3,2),0)</f>
        <v>#VALUE!</v>
      </c>
      <c r="BI46" s="2" t="e">
        <f ca="1">+IF(IFTA_Quarterly!$I63&gt;0,ROUND(IFTA_Quarterly!$I63*Int_Exchange_2!BI$5/100*BI$3,2),0)</f>
        <v>#VALUE!</v>
      </c>
      <c r="BJ46" s="2" t="e">
        <f ca="1">+IF(IFTA_Quarterly!$I63&gt;0,ROUND(IFTA_Quarterly!$I63*Int_Exchange_2!BJ$5/100*BJ$3,2),0)</f>
        <v>#VALUE!</v>
      </c>
      <c r="BK46" s="2" t="e">
        <f ca="1">+IF(IFTA_Quarterly!$I63&gt;0,ROUND(IFTA_Quarterly!$I63*Int_Exchange_2!BK$5/100*BK$3,2),0)</f>
        <v>#VALUE!</v>
      </c>
      <c r="BL46" s="2" t="e">
        <f ca="1">+IF(IFTA_Quarterly!$I63&gt;0,ROUND(IFTA_Quarterly!$I63*Int_Exchange_2!BL$5/100*BL$3,2),0)</f>
        <v>#VALUE!</v>
      </c>
      <c r="BM46" s="2" t="e">
        <f ca="1">+IF(IFTA_Quarterly!$I63&gt;0,ROUND(IFTA_Quarterly!$I63*Int_Exchange_2!BM$5/100*BM$3,2),0)</f>
        <v>#VALUE!</v>
      </c>
      <c r="BN46" s="2" t="e">
        <f ca="1">+IF(IFTA_Quarterly!$I63&gt;0,ROUND(IFTA_Quarterly!$I63*Int_Exchange_2!BN$5/100*BN$3,2),0)</f>
        <v>#VALUE!</v>
      </c>
      <c r="BO46" s="2" t="e">
        <f ca="1">+IF(IFTA_Quarterly!$I63&gt;0,ROUND(IFTA_Quarterly!$I63*Int_Exchange_2!BO$5/100*BO$3,2),0)</f>
        <v>#VALUE!</v>
      </c>
      <c r="BP46" s="2" t="e">
        <f ca="1">+IF(IFTA_Quarterly!$I63&gt;0,ROUND(IFTA_Quarterly!$I63*Int_Exchange_2!BP$5/100*BP$3,2),0)</f>
        <v>#VALUE!</v>
      </c>
      <c r="BQ46" s="2" t="e">
        <f ca="1">+IF(IFTA_Quarterly!$I63&gt;0,ROUND(IFTA_Quarterly!$I63*Int_Exchange_2!BQ$5/100*BQ$3,2),0)</f>
        <v>#VALUE!</v>
      </c>
      <c r="BR46" s="2" t="e">
        <f ca="1">+IF(IFTA_Quarterly!$I63&gt;0,ROUND(IFTA_Quarterly!$I63*Int_Exchange_2!BR$5/100*BR$3,2),0)</f>
        <v>#VALUE!</v>
      </c>
      <c r="BS46" s="2" t="e">
        <f ca="1">+IF(IFTA_Quarterly!$I63&gt;0,ROUND(IFTA_Quarterly!$I63*Int_Exchange_2!BS$5/100*BS$3,2),0)</f>
        <v>#VALUE!</v>
      </c>
      <c r="BT46" s="2" t="e">
        <f ca="1">+IF(IFTA_Quarterly!$I63&gt;0,ROUND(IFTA_Quarterly!$I63*Int_Exchange_2!BT$5/100*BT$3,2),0)</f>
        <v>#VALUE!</v>
      </c>
      <c r="BU46" s="2" t="e">
        <f ca="1">+IF(IFTA_Quarterly!$I63&gt;0,ROUND(IFTA_Quarterly!$I63*Int_Exchange_2!BU$5/100*BU$3,2),0)</f>
        <v>#VALUE!</v>
      </c>
      <c r="BV46" s="2" t="e">
        <f ca="1">+IF(IFTA_Quarterly!$I63&gt;0,ROUND(IFTA_Quarterly!$I63*Int_Exchange_2!BV$5/100*BV$3,2),0)</f>
        <v>#VALUE!</v>
      </c>
      <c r="BW46" s="2" t="e">
        <f ca="1">+IF(IFTA_Quarterly!$I63&gt;0,ROUND(IFTA_Quarterly!$I63*Int_Exchange_2!BW$5/100*BW$3,2),0)</f>
        <v>#VALUE!</v>
      </c>
      <c r="BX46" s="2" t="e">
        <f ca="1">+IF(IFTA_Quarterly!$I63&gt;0,ROUND(IFTA_Quarterly!$I63*Int_Exchange_2!BX$5/100*BX$3,2),0)</f>
        <v>#VALUE!</v>
      </c>
      <c r="BY46" s="2" t="e">
        <f ca="1">+IF(IFTA_Quarterly!$I63&gt;0,ROUND(IFTA_Quarterly!$I63*Int_Exchange_2!BY$5/100*BY$3,2),0)</f>
        <v>#VALUE!</v>
      </c>
      <c r="BZ46" s="2" t="e">
        <f ca="1">+IF(IFTA_Quarterly!$I63&gt;0,ROUND(IFTA_Quarterly!$I63*Int_Exchange_2!BZ$5/100*BZ$3,2),0)</f>
        <v>#VALUE!</v>
      </c>
      <c r="CA46" s="2" t="e">
        <f ca="1">+IF(IFTA_Quarterly!$I63&gt;0,ROUND(IFTA_Quarterly!$I63*Int_Exchange_2!CA$5/100*CA$3,2),0)</f>
        <v>#VALUE!</v>
      </c>
      <c r="CB46" s="2" t="e">
        <f ca="1">+IF(IFTA_Quarterly!$I63&gt;0,ROUND(IFTA_Quarterly!$I63*Int_Exchange_2!CB$5/100*CB$3,2),0)</f>
        <v>#VALUE!</v>
      </c>
      <c r="CC46" s="2" t="e">
        <f ca="1">+IF(IFTA_Quarterly!$I63&gt;0,ROUND(IFTA_Quarterly!$I63*Int_Exchange_2!CC$5/100*CC$3,2),0)</f>
        <v>#VALUE!</v>
      </c>
      <c r="CD46" s="2" t="e">
        <f ca="1">+IF(IFTA_Quarterly!$I63&gt;0,ROUND(IFTA_Quarterly!$I63*Int_Exchange_2!CD$5/100*CD$3,2),0)</f>
        <v>#VALUE!</v>
      </c>
      <c r="CE46" s="2" t="e">
        <f ca="1">+IF(IFTA_Quarterly!$I63&gt;0,ROUND(IFTA_Quarterly!$I63*Int_Exchange_2!CE$5/100*CE$3,2),0)</f>
        <v>#VALUE!</v>
      </c>
      <c r="CF46" s="2" t="e">
        <f ca="1">+IF(IFTA_Quarterly!$I63&gt;0,ROUND(IFTA_Quarterly!$I63*Int_Exchange_2!CF$5/100*CF$3,2),0)</f>
        <v>#VALUE!</v>
      </c>
      <c r="CG46" s="2" t="e">
        <f ca="1">+IF(IFTA_Quarterly!$I63&gt;0,ROUND(IFTA_Quarterly!$I63*Int_Exchange_2!CG$5/100*CG$3,2),0)</f>
        <v>#VALUE!</v>
      </c>
      <c r="CH46" s="2" t="e">
        <f ca="1">+IF(IFTA_Quarterly!$I63&gt;0,ROUND(IFTA_Quarterly!$I63*Int_Exchange_2!CH$5/100*CH$3,2),0)</f>
        <v>#VALUE!</v>
      </c>
      <c r="CI46" s="2" t="e">
        <f ca="1">+IF(IFTA_Quarterly!$I63&gt;0,ROUND(IFTA_Quarterly!$I63*Int_Exchange_2!CI$5/100*CI$3,2),0)</f>
        <v>#VALUE!</v>
      </c>
      <c r="CJ46" s="2" t="e">
        <f ca="1">+IF(IFTA_Quarterly!$I63&gt;0,ROUND(IFTA_Quarterly!$I63*Int_Exchange_2!CJ$5/100*CJ$3,2),0)</f>
        <v>#VALUE!</v>
      </c>
      <c r="CK46" s="2" t="e">
        <f ca="1">+IF(IFTA_Quarterly!$I63&gt;0,ROUND(IFTA_Quarterly!$I63*Int_Exchange_2!CK$5/100*CK$3,2),0)</f>
        <v>#VALUE!</v>
      </c>
      <c r="CL46" s="2" t="e">
        <f ca="1">+IF(IFTA_Quarterly!$I63&gt;0,ROUND(IFTA_Quarterly!$I63*Int_Exchange_2!CL$5/100*CL$3,2),0)</f>
        <v>#VALUE!</v>
      </c>
      <c r="CM46" s="2" t="e">
        <f ca="1">+IF(IFTA_Quarterly!$I63&gt;0,ROUND(IFTA_Quarterly!$I63*Int_Exchange_2!CM$5/100*CM$3,2),0)</f>
        <v>#VALUE!</v>
      </c>
      <c r="CN46" s="2" t="e">
        <f ca="1">+IF(IFTA_Quarterly!$I63&gt;0,ROUND(IFTA_Quarterly!$I63*Int_Exchange_2!CN$5/100*CN$3,2),0)</f>
        <v>#VALUE!</v>
      </c>
      <c r="CO46" s="2" t="e">
        <f ca="1">+IF(IFTA_Quarterly!$I63&gt;0,ROUND(IFTA_Quarterly!$I63*Int_Exchange_2!CO$5/100*CO$3,2),0)</f>
        <v>#VALUE!</v>
      </c>
      <c r="CP46" s="2" t="e">
        <f ca="1">+IF(IFTA_Quarterly!$I63&gt;0,ROUND(IFTA_Quarterly!$I63*Int_Exchange_2!CP$5/100*CP$3,2),0)</f>
        <v>#VALUE!</v>
      </c>
      <c r="CQ46" s="2" t="e">
        <f ca="1">+IF(IFTA_Quarterly!$I63&gt;0,ROUND(IFTA_Quarterly!$I63*Int_Exchange_2!CQ$5/100*CQ$3,2),0)</f>
        <v>#VALUE!</v>
      </c>
      <c r="CR46" s="2" t="e">
        <f ca="1">+IF(IFTA_Quarterly!$I63&gt;0,ROUND(IFTA_Quarterly!$I63*Int_Exchange_2!CR$5/100*CR$3,2),0)</f>
        <v>#VALUE!</v>
      </c>
      <c r="CS46" s="2" t="e">
        <f ca="1">+IF(IFTA_Quarterly!$I63&gt;0,ROUND(IFTA_Quarterly!$I63*Int_Exchange_2!CS$5/100*CS$3,2),0)</f>
        <v>#VALUE!</v>
      </c>
      <c r="CT46" s="2" t="e">
        <f ca="1">+IF(IFTA_Quarterly!$I63&gt;0,ROUND(IFTA_Quarterly!$I63*Int_Exchange_2!CT$5/100*CT$3,2),0)</f>
        <v>#VALUE!</v>
      </c>
      <c r="CU46" s="2" t="e">
        <f ca="1">+IF(IFTA_Quarterly!$I63&gt;0,ROUND(IFTA_Quarterly!$I63*Int_Exchange_2!CU$5/100*CU$3,2),0)</f>
        <v>#VALUE!</v>
      </c>
      <c r="CV46" s="2" t="e">
        <f ca="1">+IF(IFTA_Quarterly!$I63&gt;0,ROUND(IFTA_Quarterly!$I63*Int_Exchange_2!CV$5/100*CV$3,2),0)</f>
        <v>#VALUE!</v>
      </c>
      <c r="CW46" s="2" t="e">
        <f ca="1">+IF(IFTA_Quarterly!$I63&gt;0,ROUND(IFTA_Quarterly!$I63*Int_Exchange_2!CW$5/100*CW$3,2),0)</f>
        <v>#VALUE!</v>
      </c>
      <c r="CX46" s="2" t="e">
        <f ca="1">+IF(IFTA_Quarterly!$I63&gt;0,ROUND(IFTA_Quarterly!$I63*Int_Exchange_2!CX$5/100*CX$3,2),0)</f>
        <v>#VALUE!</v>
      </c>
      <c r="CY46" s="2" t="e">
        <f ca="1">+IF(IFTA_Quarterly!$I63&gt;0,ROUND(IFTA_Quarterly!$I63*Int_Exchange_2!CY$5/100*CY$3,2),0)</f>
        <v>#VALUE!</v>
      </c>
      <c r="CZ46" s="2" t="e">
        <f ca="1">+IF(IFTA_Quarterly!$I63&gt;0,ROUND(IFTA_Quarterly!$I63*Int_Exchange_2!CZ$5/100*CZ$3,2),0)</f>
        <v>#VALUE!</v>
      </c>
      <c r="DA46" s="2" t="e">
        <f ca="1">+IF(IFTA_Quarterly!$I63&gt;0,ROUND(IFTA_Quarterly!$I63*Int_Exchange_2!DA$5/100*DA$3,2),0)</f>
        <v>#VALUE!</v>
      </c>
      <c r="DB46" s="2" t="e">
        <f ca="1">+IF(IFTA_Quarterly!$I63&gt;0,ROUND(IFTA_Quarterly!$I63*Int_Exchange_2!DB$5/100*DB$3,2),0)</f>
        <v>#VALUE!</v>
      </c>
      <c r="DC46" s="2" t="e">
        <f ca="1">+IF(IFTA_Quarterly!$I63&gt;0,ROUND(IFTA_Quarterly!$I63*Int_Exchange_2!DC$5/100*DC$3,2),0)</f>
        <v>#VALUE!</v>
      </c>
      <c r="DD46" s="2" t="e">
        <f ca="1">+IF(IFTA_Quarterly!$I63&gt;0,ROUND(IFTA_Quarterly!$I63*Int_Exchange_2!DD$5/100*DD$3,2),0)</f>
        <v>#VALUE!</v>
      </c>
      <c r="DE46" s="2" t="e">
        <f ca="1">+IF(IFTA_Quarterly!$I63&gt;0,ROUND(IFTA_Quarterly!$I63*Int_Exchange_2!DE$5/100*DE$3,2),0)</f>
        <v>#VALUE!</v>
      </c>
      <c r="DF46" s="2" t="e">
        <f ca="1">+IF(IFTA_Quarterly!$I63&gt;0,ROUND(IFTA_Quarterly!$I63*Int_Exchange_2!DF$5/100*DF$3,2),0)</f>
        <v>#VALUE!</v>
      </c>
      <c r="DG46" s="2" t="e">
        <f ca="1">+IF(IFTA_Quarterly!$I63&gt;0,ROUND(IFTA_Quarterly!$I63*Int_Exchange_2!DG$5/100*DG$3,2),0)</f>
        <v>#VALUE!</v>
      </c>
      <c r="DH46" s="2" t="e">
        <f ca="1">+IF(IFTA_Quarterly!$I63&gt;0,ROUND(IFTA_Quarterly!$I63*Int_Exchange_2!DH$5/100*DH$3,2),0)</f>
        <v>#VALUE!</v>
      </c>
      <c r="DI46" s="2" t="e">
        <f ca="1">+IF(IFTA_Quarterly!$I63&gt;0,ROUND(IFTA_Quarterly!$I63*Int_Exchange_2!DI$5/100*DI$3,2),0)</f>
        <v>#VALUE!</v>
      </c>
      <c r="DJ46" s="2" t="e">
        <f ca="1">+IF(IFTA_Quarterly!$I63&gt;0,ROUND(IFTA_Quarterly!$I63*Int_Exchange_2!DJ$5/100*DJ$3,2),0)</f>
        <v>#VALUE!</v>
      </c>
      <c r="DK46" s="2" t="e">
        <f ca="1">+IF(IFTA_Quarterly!$I63&gt;0,ROUND(IFTA_Quarterly!$I63*Int_Exchange_2!DK$5/100*DK$3,2),0)</f>
        <v>#VALUE!</v>
      </c>
      <c r="DL46" s="2" t="e">
        <f ca="1">+IF(IFTA_Quarterly!$I63&gt;0,ROUND(IFTA_Quarterly!$I63*Int_Exchange_2!DL$5/100*DL$3,2),0)</f>
        <v>#VALUE!</v>
      </c>
      <c r="DM46" s="2" t="e">
        <f ca="1">+IF(IFTA_Quarterly!$I63&gt;0,ROUND(IFTA_Quarterly!$I63*Int_Exchange_2!DM$5/100*DM$3,2),0)</f>
        <v>#VALUE!</v>
      </c>
      <c r="DN46" s="2" t="e">
        <f ca="1">+IF(IFTA_Quarterly!$I63&gt;0,ROUND(IFTA_Quarterly!$I63*Int_Exchange_2!DN$5/100*DN$3,2),0)</f>
        <v>#VALUE!</v>
      </c>
      <c r="DO46" s="2" t="e">
        <f ca="1">+IF(IFTA_Quarterly!$I63&gt;0,ROUND(IFTA_Quarterly!$I63*Int_Exchange_2!DO$5/100*DO$3,2),0)</f>
        <v>#VALUE!</v>
      </c>
      <c r="DP46" s="2" t="e">
        <f ca="1">+IF(IFTA_Quarterly!$I63&gt;0,ROUND(IFTA_Quarterly!$I63*Int_Exchange_2!DP$5/100*DP$3,2),0)</f>
        <v>#VALUE!</v>
      </c>
      <c r="DQ46" s="2" t="e">
        <f ca="1">+IF(IFTA_Quarterly!$I63&gt;0,ROUND(IFTA_Quarterly!$I63*Int_Exchange_2!DQ$5/100*DQ$3,2),0)</f>
        <v>#VALUE!</v>
      </c>
      <c r="DR46" s="2" t="e">
        <f ca="1">+IF(IFTA_Quarterly!$I63&gt;0,ROUND(IFTA_Quarterly!$I63*Int_Exchange_2!DR$5/100*DR$3,2),0)</f>
        <v>#VALUE!</v>
      </c>
      <c r="DS46" s="2" t="e">
        <f ca="1">+IF(IFTA_Quarterly!$I63&gt;0,ROUND(IFTA_Quarterly!$I63*Int_Exchange_2!DS$5/100*DS$3,2),0)</f>
        <v>#VALUE!</v>
      </c>
      <c r="DT46" s="2" t="e">
        <f ca="1">+IF(IFTA_Quarterly!$I63&gt;0,ROUND(IFTA_Quarterly!$I63*Int_Exchange_2!DT$5/100*DT$3,2),0)</f>
        <v>#VALUE!</v>
      </c>
      <c r="DU46" s="2" t="e">
        <f ca="1">+IF(IFTA_Quarterly!$I63&gt;0,ROUND(IFTA_Quarterly!$I63*Int_Exchange_2!DU$5/100*DU$3,2),0)</f>
        <v>#VALUE!</v>
      </c>
      <c r="DV46" s="2" t="e">
        <f ca="1">+IF(IFTA_Quarterly!$I63&gt;0,ROUND(IFTA_Quarterly!$I63*Int_Exchange_2!DV$5/100*DV$3,2),0)</f>
        <v>#VALUE!</v>
      </c>
      <c r="DW46" s="2" t="e">
        <f ca="1">+IF(IFTA_Quarterly!$I63&gt;0,ROUND(IFTA_Quarterly!$I63*Int_Exchange_2!DW$5/100*DW$3,2),0)</f>
        <v>#VALUE!</v>
      </c>
      <c r="DX46" s="2" t="e">
        <f ca="1">+IF(IFTA_Quarterly!$I63&gt;0,ROUND(IFTA_Quarterly!$I63*Int_Exchange_2!DX$5/100*DX$3,2),0)</f>
        <v>#VALUE!</v>
      </c>
      <c r="DY46" s="2" t="e">
        <f ca="1">+IF(IFTA_Quarterly!$I63&gt;0,ROUND(IFTA_Quarterly!$I63*Int_Exchange_2!DY$5/100*DY$3,2),0)</f>
        <v>#VALUE!</v>
      </c>
      <c r="DZ46" s="2" t="e">
        <f ca="1">+IF(IFTA_Quarterly!$I63&gt;0,ROUND(IFTA_Quarterly!$I63*Int_Exchange_2!DZ$5/100*DZ$3,2),0)</f>
        <v>#VALUE!</v>
      </c>
      <c r="EA46" s="2" t="e">
        <f ca="1">+IF(IFTA_Quarterly!$I63&gt;0,ROUND(IFTA_Quarterly!$I63*Int_Exchange_2!EA$5/100*EA$3,2),0)</f>
        <v>#VALUE!</v>
      </c>
      <c r="EB46" s="2" t="e">
        <f ca="1">+IF(IFTA_Quarterly!$I63&gt;0,ROUND(IFTA_Quarterly!$I63*Int_Exchange_2!EB$5/100*EB$3,2),0)</f>
        <v>#VALUE!</v>
      </c>
      <c r="EC46" s="2" t="e">
        <f ca="1">+IF(IFTA_Quarterly!$I63&gt;0,ROUND(IFTA_Quarterly!$I63*Int_Exchange_2!EC$5/100*EC$3,2),0)</f>
        <v>#VALUE!</v>
      </c>
      <c r="ED46" s="2" t="e">
        <f ca="1">+IF(IFTA_Quarterly!$I63&gt;0,ROUND(IFTA_Quarterly!$I63*Int_Exchange_2!ED$5/100*ED$3,2),0)</f>
        <v>#VALUE!</v>
      </c>
      <c r="EE46" s="2" t="e">
        <f ca="1">+IF(IFTA_Quarterly!$I63&gt;0,ROUND(IFTA_Quarterly!$I63*Int_Exchange_2!EE$5/100*EE$3,2),0)</f>
        <v>#VALUE!</v>
      </c>
    </row>
    <row r="47" spans="1:135" x14ac:dyDescent="0.25">
      <c r="A47" s="2" t="s">
        <v>179</v>
      </c>
      <c r="B47" s="2" t="str">
        <f t="shared" ca="1" si="97"/>
        <v/>
      </c>
      <c r="C47" s="2" t="e">
        <f ca="1">+IF(IFTA_Quarterly!$I64&gt;0,ROUND(IFTA_Quarterly!$I64*Int_Exchange_2!C$5/100*C$3,2),0)</f>
        <v>#VALUE!</v>
      </c>
      <c r="D47" s="2" t="e">
        <f ca="1">+IF(IFTA_Quarterly!$I64&gt;0,ROUND(IFTA_Quarterly!$I64*Int_Exchange_2!D$5/100*D$3,2),0)</f>
        <v>#VALUE!</v>
      </c>
      <c r="E47" s="2" t="e">
        <f ca="1">+IF(IFTA_Quarterly!$I64&gt;0,ROUND(IFTA_Quarterly!$I64*Int_Exchange_2!E$5/100*E$3,2),0)</f>
        <v>#VALUE!</v>
      </c>
      <c r="F47" s="2" t="e">
        <f ca="1">+IF(IFTA_Quarterly!$I64&gt;0,ROUND(IFTA_Quarterly!$I64*Int_Exchange_2!F$5/100*F$3,2),0)</f>
        <v>#VALUE!</v>
      </c>
      <c r="G47" s="2" t="e">
        <f ca="1">+IF(IFTA_Quarterly!$I64&gt;0,ROUND(IFTA_Quarterly!$I64*Int_Exchange_2!G$5/100*G$3,2),0)</f>
        <v>#VALUE!</v>
      </c>
      <c r="H47" s="2" t="e">
        <f ca="1">+IF(IFTA_Quarterly!$I64&gt;0,ROUND(IFTA_Quarterly!$I64*Int_Exchange_2!H$5/100*H$3,2),0)</f>
        <v>#VALUE!</v>
      </c>
      <c r="I47" s="2" t="e">
        <f ca="1">+IF(IFTA_Quarterly!$I64&gt;0,ROUND(IFTA_Quarterly!$I64*Int_Exchange_2!I$5/100*I$3,2),0)</f>
        <v>#VALUE!</v>
      </c>
      <c r="J47" s="2" t="e">
        <f ca="1">+IF(IFTA_Quarterly!$I64&gt;0,ROUND(IFTA_Quarterly!$I64*Int_Exchange_2!J$5/100*J$3,2),0)</f>
        <v>#VALUE!</v>
      </c>
      <c r="K47" s="2" t="e">
        <f ca="1">+IF(IFTA_Quarterly!$I64&gt;0,ROUND(IFTA_Quarterly!$I64*Int_Exchange_2!K$5/100*K$3,2),0)</f>
        <v>#VALUE!</v>
      </c>
      <c r="L47" s="2" t="e">
        <f ca="1">+IF(IFTA_Quarterly!$I64&gt;0,ROUND(IFTA_Quarterly!$I64*Int_Exchange_2!L$5/100*L$3,2),0)</f>
        <v>#VALUE!</v>
      </c>
      <c r="M47" s="2" t="e">
        <f ca="1">+IF(IFTA_Quarterly!$I64&gt;0,ROUND(IFTA_Quarterly!$I64*Int_Exchange_2!M$5/100*M$3,2),0)</f>
        <v>#VALUE!</v>
      </c>
      <c r="N47" s="2" t="e">
        <f ca="1">+IF(IFTA_Quarterly!$I64&gt;0,ROUND(IFTA_Quarterly!$I64*Int_Exchange_2!N$5/100*N$3,2),0)</f>
        <v>#VALUE!</v>
      </c>
      <c r="O47" s="2" t="e">
        <f ca="1">+IF(IFTA_Quarterly!$I64&gt;0,ROUND(IFTA_Quarterly!$I64*Int_Exchange_2!O$5/100*O$3,2),0)</f>
        <v>#VALUE!</v>
      </c>
      <c r="P47" s="2" t="e">
        <f ca="1">+IF(IFTA_Quarterly!$I64&gt;0,ROUND(IFTA_Quarterly!$I64*Int_Exchange_2!P$5/100*P$3,2),0)</f>
        <v>#VALUE!</v>
      </c>
      <c r="Q47" s="2" t="e">
        <f ca="1">+IF(IFTA_Quarterly!$I64&gt;0,ROUND(IFTA_Quarterly!$I64*Int_Exchange_2!Q$5/100*Q$3,2),0)</f>
        <v>#VALUE!</v>
      </c>
      <c r="R47" s="2" t="e">
        <f ca="1">+IF(IFTA_Quarterly!$I64&gt;0,ROUND(IFTA_Quarterly!$I64*Int_Exchange_2!R$5/100*R$3,2),0)</f>
        <v>#VALUE!</v>
      </c>
      <c r="S47" s="2" t="e">
        <f ca="1">+IF(IFTA_Quarterly!$I64&gt;0,ROUND(IFTA_Quarterly!$I64*Int_Exchange_2!S$5/100*S$3,2),0)</f>
        <v>#VALUE!</v>
      </c>
      <c r="T47" s="2" t="e">
        <f ca="1">+IF(IFTA_Quarterly!$I64&gt;0,ROUND(IFTA_Quarterly!$I64*Int_Exchange_2!T$5/100*T$3,2),0)</f>
        <v>#VALUE!</v>
      </c>
      <c r="U47" s="2" t="e">
        <f ca="1">+IF(IFTA_Quarterly!$I64&gt;0,ROUND(IFTA_Quarterly!$I64*Int_Exchange_2!U$5/100*U$3,2),0)</f>
        <v>#VALUE!</v>
      </c>
      <c r="V47" s="2" t="e">
        <f ca="1">+IF(IFTA_Quarterly!$I64&gt;0,ROUND(IFTA_Quarterly!$I64*Int_Exchange_2!V$5/100*V$3,2),0)</f>
        <v>#VALUE!</v>
      </c>
      <c r="W47" s="2" t="e">
        <f ca="1">+IF(IFTA_Quarterly!$I64&gt;0,ROUND(IFTA_Quarterly!$I64*Int_Exchange_2!W$5/100*W$3,2),0)</f>
        <v>#VALUE!</v>
      </c>
      <c r="X47" s="2" t="e">
        <f ca="1">+IF(IFTA_Quarterly!$I64&gt;0,ROUND(IFTA_Quarterly!$I64*Int_Exchange_2!X$5/100*X$3,2),0)</f>
        <v>#VALUE!</v>
      </c>
      <c r="Y47" s="2" t="e">
        <f ca="1">+IF(IFTA_Quarterly!$I64&gt;0,ROUND(IFTA_Quarterly!$I64*Int_Exchange_2!Y$5/100*Y$3,2),0)</f>
        <v>#VALUE!</v>
      </c>
      <c r="Z47" s="2" t="e">
        <f ca="1">+IF(IFTA_Quarterly!$I64&gt;0,ROUND(IFTA_Quarterly!$I64*Int_Exchange_2!Z$5/100*Z$3,2),0)</f>
        <v>#VALUE!</v>
      </c>
      <c r="AA47" s="2" t="e">
        <f ca="1">+IF(IFTA_Quarterly!$I64&gt;0,ROUND(IFTA_Quarterly!$I64*Int_Exchange_2!AA$5/100*AA$3,2),0)</f>
        <v>#VALUE!</v>
      </c>
      <c r="AB47" s="2" t="e">
        <f ca="1">+IF(IFTA_Quarterly!$I64&gt;0,ROUND(IFTA_Quarterly!$I64*Int_Exchange_2!AB$5/100*AB$3,2),0)</f>
        <v>#VALUE!</v>
      </c>
      <c r="AC47" s="2" t="e">
        <f ca="1">+IF(IFTA_Quarterly!$I64&gt;0,ROUND(IFTA_Quarterly!$I64*Int_Exchange_2!AC$5/100*AC$3,2),0)</f>
        <v>#VALUE!</v>
      </c>
      <c r="AD47" s="2" t="e">
        <f ca="1">+IF(IFTA_Quarterly!$I64&gt;0,ROUND(IFTA_Quarterly!$I64*Int_Exchange_2!AD$5/100*AD$3,2),0)</f>
        <v>#VALUE!</v>
      </c>
      <c r="AE47" s="2" t="e">
        <f ca="1">+IF(IFTA_Quarterly!$I64&gt;0,ROUND(IFTA_Quarterly!$I64*Int_Exchange_2!AE$5/100*AE$3,2),0)</f>
        <v>#VALUE!</v>
      </c>
      <c r="AF47" s="2" t="e">
        <f ca="1">+IF(IFTA_Quarterly!$I64&gt;0,ROUND(IFTA_Quarterly!$I64*Int_Exchange_2!AF$5/100*AF$3,2),0)</f>
        <v>#VALUE!</v>
      </c>
      <c r="AG47" s="2" t="e">
        <f ca="1">+IF(IFTA_Quarterly!$I64&gt;0,ROUND(IFTA_Quarterly!$I64*Int_Exchange_2!AG$5/100*AG$3,2),0)</f>
        <v>#VALUE!</v>
      </c>
      <c r="AH47" s="2" t="e">
        <f ca="1">+IF(IFTA_Quarterly!$I64&gt;0,ROUND(IFTA_Quarterly!$I64*Int_Exchange_2!AH$5/100*AH$3,2),0)</f>
        <v>#VALUE!</v>
      </c>
      <c r="AI47" s="2" t="e">
        <f ca="1">+IF(IFTA_Quarterly!$I64&gt;0,ROUND(IFTA_Quarterly!$I64*Int_Exchange_2!AI$5/100*AI$3,2),0)</f>
        <v>#VALUE!</v>
      </c>
      <c r="AJ47" s="2" t="e">
        <f ca="1">+IF(IFTA_Quarterly!$I64&gt;0,ROUND(IFTA_Quarterly!$I64*Int_Exchange_2!AJ$5/100*AJ$3,2),0)</f>
        <v>#VALUE!</v>
      </c>
      <c r="AK47" s="2" t="e">
        <f ca="1">+IF(IFTA_Quarterly!$I64&gt;0,ROUND(IFTA_Quarterly!$I64*Int_Exchange_2!AK$5/100*AK$3,2),0)</f>
        <v>#VALUE!</v>
      </c>
      <c r="AL47" s="2" t="e">
        <f ca="1">+IF(IFTA_Quarterly!$I64&gt;0,ROUND(IFTA_Quarterly!$I64*Int_Exchange_2!AL$5/100*AL$3,2),0)</f>
        <v>#VALUE!</v>
      </c>
      <c r="AM47" s="2" t="e">
        <f ca="1">+IF(IFTA_Quarterly!$I64&gt;0,ROUND(IFTA_Quarterly!$I64*Int_Exchange_2!AM$5/100*AM$3,2),0)</f>
        <v>#VALUE!</v>
      </c>
      <c r="AN47" s="2" t="e">
        <f ca="1">+IF(IFTA_Quarterly!$I64&gt;0,ROUND(IFTA_Quarterly!$I64*Int_Exchange_2!AN$5/100*AN$3,2),0)</f>
        <v>#VALUE!</v>
      </c>
      <c r="AO47" s="2" t="e">
        <f ca="1">+IF(IFTA_Quarterly!$I64&gt;0,ROUND(IFTA_Quarterly!$I64*Int_Exchange_2!AO$5/100*AO$3,2),0)</f>
        <v>#VALUE!</v>
      </c>
      <c r="AP47" s="2" t="e">
        <f ca="1">+IF(IFTA_Quarterly!$I64&gt;0,ROUND(IFTA_Quarterly!$I64*Int_Exchange_2!AP$5/100*AP$3,2),0)</f>
        <v>#VALUE!</v>
      </c>
      <c r="AQ47" s="2" t="e">
        <f ca="1">+IF(IFTA_Quarterly!$I64&gt;0,ROUND(IFTA_Quarterly!$I64*Int_Exchange_2!AQ$5/100*AQ$3,2),0)</f>
        <v>#VALUE!</v>
      </c>
      <c r="AR47" s="2" t="e">
        <f ca="1">+IF(IFTA_Quarterly!$I64&gt;0,ROUND(IFTA_Quarterly!$I64*Int_Exchange_2!AR$5/100*AR$3,2),0)</f>
        <v>#VALUE!</v>
      </c>
      <c r="AS47" s="2" t="e">
        <f ca="1">+IF(IFTA_Quarterly!$I64&gt;0,ROUND(IFTA_Quarterly!$I64*Int_Exchange_2!AS$5/100*AS$3,2),0)</f>
        <v>#VALUE!</v>
      </c>
      <c r="AT47" s="2" t="e">
        <f ca="1">+IF(IFTA_Quarterly!$I64&gt;0,ROUND(IFTA_Quarterly!$I64*Int_Exchange_2!AT$5/100*AT$3,2),0)</f>
        <v>#VALUE!</v>
      </c>
      <c r="AU47" s="2" t="e">
        <f ca="1">+IF(IFTA_Quarterly!$I64&gt;0,ROUND(IFTA_Quarterly!$I64*Int_Exchange_2!AU$5/100*AU$3,2),0)</f>
        <v>#VALUE!</v>
      </c>
      <c r="AV47" s="2" t="e">
        <f ca="1">+IF(IFTA_Quarterly!$I64&gt;0,ROUND(IFTA_Quarterly!$I64*Int_Exchange_2!AV$5/100*AV$3,2),0)</f>
        <v>#VALUE!</v>
      </c>
      <c r="AW47" s="2" t="e">
        <f ca="1">+IF(IFTA_Quarterly!$I64&gt;0,ROUND(IFTA_Quarterly!$I64*Int_Exchange_2!AW$5/100*AW$3,2),0)</f>
        <v>#VALUE!</v>
      </c>
      <c r="AX47" s="2" t="e">
        <f ca="1">+IF(IFTA_Quarterly!$I64&gt;0,ROUND(IFTA_Quarterly!$I64*Int_Exchange_2!AX$5/100*AX$3,2),0)</f>
        <v>#VALUE!</v>
      </c>
      <c r="AY47" s="2" t="e">
        <f ca="1">+IF(IFTA_Quarterly!$I64&gt;0,ROUND(IFTA_Quarterly!$I64*Int_Exchange_2!AY$5/100*AY$3,2),0)</f>
        <v>#VALUE!</v>
      </c>
      <c r="AZ47" s="2" t="e">
        <f ca="1">+IF(IFTA_Quarterly!$I64&gt;0,ROUND(IFTA_Quarterly!$I64*Int_Exchange_2!AZ$5/100*AZ$3,2),0)</f>
        <v>#VALUE!</v>
      </c>
      <c r="BA47" s="2" t="e">
        <f ca="1">+IF(IFTA_Quarterly!$I64&gt;0,ROUND(IFTA_Quarterly!$I64*Int_Exchange_2!BA$5/100*BA$3,2),0)</f>
        <v>#VALUE!</v>
      </c>
      <c r="BB47" s="2" t="e">
        <f ca="1">+IF(IFTA_Quarterly!$I64&gt;0,ROUND(IFTA_Quarterly!$I64*Int_Exchange_2!BB$5/100*BB$3,2),0)</f>
        <v>#VALUE!</v>
      </c>
      <c r="BC47" s="2" t="e">
        <f ca="1">+IF(IFTA_Quarterly!$I64&gt;0,ROUND(IFTA_Quarterly!$I64*Int_Exchange_2!BC$5/100*BC$3,2),0)</f>
        <v>#VALUE!</v>
      </c>
      <c r="BD47" s="2" t="e">
        <f ca="1">+IF(IFTA_Quarterly!$I64&gt;0,ROUND(IFTA_Quarterly!$I64*Int_Exchange_2!BD$5/100*BD$3,2),0)</f>
        <v>#VALUE!</v>
      </c>
      <c r="BE47" s="2" t="e">
        <f ca="1">+IF(IFTA_Quarterly!$I64&gt;0,ROUND(IFTA_Quarterly!$I64*Int_Exchange_2!BE$5/100*BE$3,2),0)</f>
        <v>#VALUE!</v>
      </c>
      <c r="BF47" s="2" t="e">
        <f ca="1">+IF(IFTA_Quarterly!$I64&gt;0,ROUND(IFTA_Quarterly!$I64*Int_Exchange_2!BF$5/100*BF$3,2),0)</f>
        <v>#VALUE!</v>
      </c>
      <c r="BG47" s="2" t="e">
        <f ca="1">+IF(IFTA_Quarterly!$I64&gt;0,ROUND(IFTA_Quarterly!$I64*Int_Exchange_2!BG$5/100*BG$3,2),0)</f>
        <v>#VALUE!</v>
      </c>
      <c r="BH47" s="2" t="e">
        <f ca="1">+IF(IFTA_Quarterly!$I64&gt;0,ROUND(IFTA_Quarterly!$I64*Int_Exchange_2!BH$5/100*BH$3,2),0)</f>
        <v>#VALUE!</v>
      </c>
      <c r="BI47" s="2" t="e">
        <f ca="1">+IF(IFTA_Quarterly!$I64&gt;0,ROUND(IFTA_Quarterly!$I64*Int_Exchange_2!BI$5/100*BI$3,2),0)</f>
        <v>#VALUE!</v>
      </c>
      <c r="BJ47" s="2" t="e">
        <f ca="1">+IF(IFTA_Quarterly!$I64&gt;0,ROUND(IFTA_Quarterly!$I64*Int_Exchange_2!BJ$5/100*BJ$3,2),0)</f>
        <v>#VALUE!</v>
      </c>
      <c r="BK47" s="2" t="e">
        <f ca="1">+IF(IFTA_Quarterly!$I64&gt;0,ROUND(IFTA_Quarterly!$I64*Int_Exchange_2!BK$5/100*BK$3,2),0)</f>
        <v>#VALUE!</v>
      </c>
      <c r="BL47" s="2" t="e">
        <f ca="1">+IF(IFTA_Quarterly!$I64&gt;0,ROUND(IFTA_Quarterly!$I64*Int_Exchange_2!BL$5/100*BL$3,2),0)</f>
        <v>#VALUE!</v>
      </c>
      <c r="BM47" s="2" t="e">
        <f ca="1">+IF(IFTA_Quarterly!$I64&gt;0,ROUND(IFTA_Quarterly!$I64*Int_Exchange_2!BM$5/100*BM$3,2),0)</f>
        <v>#VALUE!</v>
      </c>
      <c r="BN47" s="2" t="e">
        <f ca="1">+IF(IFTA_Quarterly!$I64&gt;0,ROUND(IFTA_Quarterly!$I64*Int_Exchange_2!BN$5/100*BN$3,2),0)</f>
        <v>#VALUE!</v>
      </c>
      <c r="BO47" s="2" t="e">
        <f ca="1">+IF(IFTA_Quarterly!$I64&gt;0,ROUND(IFTA_Quarterly!$I64*Int_Exchange_2!BO$5/100*BO$3,2),0)</f>
        <v>#VALUE!</v>
      </c>
      <c r="BP47" s="2" t="e">
        <f ca="1">+IF(IFTA_Quarterly!$I64&gt;0,ROUND(IFTA_Quarterly!$I64*Int_Exchange_2!BP$5/100*BP$3,2),0)</f>
        <v>#VALUE!</v>
      </c>
      <c r="BQ47" s="2" t="e">
        <f ca="1">+IF(IFTA_Quarterly!$I64&gt;0,ROUND(IFTA_Quarterly!$I64*Int_Exchange_2!BQ$5/100*BQ$3,2),0)</f>
        <v>#VALUE!</v>
      </c>
      <c r="BR47" s="2" t="e">
        <f ca="1">+IF(IFTA_Quarterly!$I64&gt;0,ROUND(IFTA_Quarterly!$I64*Int_Exchange_2!BR$5/100*BR$3,2),0)</f>
        <v>#VALUE!</v>
      </c>
      <c r="BS47" s="2" t="e">
        <f ca="1">+IF(IFTA_Quarterly!$I64&gt;0,ROUND(IFTA_Quarterly!$I64*Int_Exchange_2!BS$5/100*BS$3,2),0)</f>
        <v>#VALUE!</v>
      </c>
      <c r="BT47" s="2" t="e">
        <f ca="1">+IF(IFTA_Quarterly!$I64&gt;0,ROUND(IFTA_Quarterly!$I64*Int_Exchange_2!BT$5/100*BT$3,2),0)</f>
        <v>#VALUE!</v>
      </c>
      <c r="BU47" s="2" t="e">
        <f ca="1">+IF(IFTA_Quarterly!$I64&gt;0,ROUND(IFTA_Quarterly!$I64*Int_Exchange_2!BU$5/100*BU$3,2),0)</f>
        <v>#VALUE!</v>
      </c>
      <c r="BV47" s="2" t="e">
        <f ca="1">+IF(IFTA_Quarterly!$I64&gt;0,ROUND(IFTA_Quarterly!$I64*Int_Exchange_2!BV$5/100*BV$3,2),0)</f>
        <v>#VALUE!</v>
      </c>
      <c r="BW47" s="2" t="e">
        <f ca="1">+IF(IFTA_Quarterly!$I64&gt;0,ROUND(IFTA_Quarterly!$I64*Int_Exchange_2!BW$5/100*BW$3,2),0)</f>
        <v>#VALUE!</v>
      </c>
      <c r="BX47" s="2" t="e">
        <f ca="1">+IF(IFTA_Quarterly!$I64&gt;0,ROUND(IFTA_Quarterly!$I64*Int_Exchange_2!BX$5/100*BX$3,2),0)</f>
        <v>#VALUE!</v>
      </c>
      <c r="BY47" s="2" t="e">
        <f ca="1">+IF(IFTA_Quarterly!$I64&gt;0,ROUND(IFTA_Quarterly!$I64*Int_Exchange_2!BY$5/100*BY$3,2),0)</f>
        <v>#VALUE!</v>
      </c>
      <c r="BZ47" s="2" t="e">
        <f ca="1">+IF(IFTA_Quarterly!$I64&gt;0,ROUND(IFTA_Quarterly!$I64*Int_Exchange_2!BZ$5/100*BZ$3,2),0)</f>
        <v>#VALUE!</v>
      </c>
      <c r="CA47" s="2" t="e">
        <f ca="1">+IF(IFTA_Quarterly!$I64&gt;0,ROUND(IFTA_Quarterly!$I64*Int_Exchange_2!CA$5/100*CA$3,2),0)</f>
        <v>#VALUE!</v>
      </c>
      <c r="CB47" s="2" t="e">
        <f ca="1">+IF(IFTA_Quarterly!$I64&gt;0,ROUND(IFTA_Quarterly!$I64*Int_Exchange_2!CB$5/100*CB$3,2),0)</f>
        <v>#VALUE!</v>
      </c>
      <c r="CC47" s="2" t="e">
        <f ca="1">+IF(IFTA_Quarterly!$I64&gt;0,ROUND(IFTA_Quarterly!$I64*Int_Exchange_2!CC$5/100*CC$3,2),0)</f>
        <v>#VALUE!</v>
      </c>
      <c r="CD47" s="2" t="e">
        <f ca="1">+IF(IFTA_Quarterly!$I64&gt;0,ROUND(IFTA_Quarterly!$I64*Int_Exchange_2!CD$5/100*CD$3,2),0)</f>
        <v>#VALUE!</v>
      </c>
      <c r="CE47" s="2" t="e">
        <f ca="1">+IF(IFTA_Quarterly!$I64&gt;0,ROUND(IFTA_Quarterly!$I64*Int_Exchange_2!CE$5/100*CE$3,2),0)</f>
        <v>#VALUE!</v>
      </c>
      <c r="CF47" s="2" t="e">
        <f ca="1">+IF(IFTA_Quarterly!$I64&gt;0,ROUND(IFTA_Quarterly!$I64*Int_Exchange_2!CF$5/100*CF$3,2),0)</f>
        <v>#VALUE!</v>
      </c>
      <c r="CG47" s="2" t="e">
        <f ca="1">+IF(IFTA_Quarterly!$I64&gt;0,ROUND(IFTA_Quarterly!$I64*Int_Exchange_2!CG$5/100*CG$3,2),0)</f>
        <v>#VALUE!</v>
      </c>
      <c r="CH47" s="2" t="e">
        <f ca="1">+IF(IFTA_Quarterly!$I64&gt;0,ROUND(IFTA_Quarterly!$I64*Int_Exchange_2!CH$5/100*CH$3,2),0)</f>
        <v>#VALUE!</v>
      </c>
      <c r="CI47" s="2" t="e">
        <f ca="1">+IF(IFTA_Quarterly!$I64&gt;0,ROUND(IFTA_Quarterly!$I64*Int_Exchange_2!CI$5/100*CI$3,2),0)</f>
        <v>#VALUE!</v>
      </c>
      <c r="CJ47" s="2" t="e">
        <f ca="1">+IF(IFTA_Quarterly!$I64&gt;0,ROUND(IFTA_Quarterly!$I64*Int_Exchange_2!CJ$5/100*CJ$3,2),0)</f>
        <v>#VALUE!</v>
      </c>
      <c r="CK47" s="2" t="e">
        <f ca="1">+IF(IFTA_Quarterly!$I64&gt;0,ROUND(IFTA_Quarterly!$I64*Int_Exchange_2!CK$5/100*CK$3,2),0)</f>
        <v>#VALUE!</v>
      </c>
      <c r="CL47" s="2" t="e">
        <f ca="1">+IF(IFTA_Quarterly!$I64&gt;0,ROUND(IFTA_Quarterly!$I64*Int_Exchange_2!CL$5/100*CL$3,2),0)</f>
        <v>#VALUE!</v>
      </c>
      <c r="CM47" s="2" t="e">
        <f ca="1">+IF(IFTA_Quarterly!$I64&gt;0,ROUND(IFTA_Quarterly!$I64*Int_Exchange_2!CM$5/100*CM$3,2),0)</f>
        <v>#VALUE!</v>
      </c>
      <c r="CN47" s="2" t="e">
        <f ca="1">+IF(IFTA_Quarterly!$I64&gt;0,ROUND(IFTA_Quarterly!$I64*Int_Exchange_2!CN$5/100*CN$3,2),0)</f>
        <v>#VALUE!</v>
      </c>
      <c r="CO47" s="2" t="e">
        <f ca="1">+IF(IFTA_Quarterly!$I64&gt;0,ROUND(IFTA_Quarterly!$I64*Int_Exchange_2!CO$5/100*CO$3,2),0)</f>
        <v>#VALUE!</v>
      </c>
      <c r="CP47" s="2" t="e">
        <f ca="1">+IF(IFTA_Quarterly!$I64&gt;0,ROUND(IFTA_Quarterly!$I64*Int_Exchange_2!CP$5/100*CP$3,2),0)</f>
        <v>#VALUE!</v>
      </c>
      <c r="CQ47" s="2" t="e">
        <f ca="1">+IF(IFTA_Quarterly!$I64&gt;0,ROUND(IFTA_Quarterly!$I64*Int_Exchange_2!CQ$5/100*CQ$3,2),0)</f>
        <v>#VALUE!</v>
      </c>
      <c r="CR47" s="2" t="e">
        <f ca="1">+IF(IFTA_Quarterly!$I64&gt;0,ROUND(IFTA_Quarterly!$I64*Int_Exchange_2!CR$5/100*CR$3,2),0)</f>
        <v>#VALUE!</v>
      </c>
      <c r="CS47" s="2" t="e">
        <f ca="1">+IF(IFTA_Quarterly!$I64&gt;0,ROUND(IFTA_Quarterly!$I64*Int_Exchange_2!CS$5/100*CS$3,2),0)</f>
        <v>#VALUE!</v>
      </c>
      <c r="CT47" s="2" t="e">
        <f ca="1">+IF(IFTA_Quarterly!$I64&gt;0,ROUND(IFTA_Quarterly!$I64*Int_Exchange_2!CT$5/100*CT$3,2),0)</f>
        <v>#VALUE!</v>
      </c>
      <c r="CU47" s="2" t="e">
        <f ca="1">+IF(IFTA_Quarterly!$I64&gt;0,ROUND(IFTA_Quarterly!$I64*Int_Exchange_2!CU$5/100*CU$3,2),0)</f>
        <v>#VALUE!</v>
      </c>
      <c r="CV47" s="2" t="e">
        <f ca="1">+IF(IFTA_Quarterly!$I64&gt;0,ROUND(IFTA_Quarterly!$I64*Int_Exchange_2!CV$5/100*CV$3,2),0)</f>
        <v>#VALUE!</v>
      </c>
      <c r="CW47" s="2" t="e">
        <f ca="1">+IF(IFTA_Quarterly!$I64&gt;0,ROUND(IFTA_Quarterly!$I64*Int_Exchange_2!CW$5/100*CW$3,2),0)</f>
        <v>#VALUE!</v>
      </c>
      <c r="CX47" s="2" t="e">
        <f ca="1">+IF(IFTA_Quarterly!$I64&gt;0,ROUND(IFTA_Quarterly!$I64*Int_Exchange_2!CX$5/100*CX$3,2),0)</f>
        <v>#VALUE!</v>
      </c>
      <c r="CY47" s="2" t="e">
        <f ca="1">+IF(IFTA_Quarterly!$I64&gt;0,ROUND(IFTA_Quarterly!$I64*Int_Exchange_2!CY$5/100*CY$3,2),0)</f>
        <v>#VALUE!</v>
      </c>
      <c r="CZ47" s="2" t="e">
        <f ca="1">+IF(IFTA_Quarterly!$I64&gt;0,ROUND(IFTA_Quarterly!$I64*Int_Exchange_2!CZ$5/100*CZ$3,2),0)</f>
        <v>#VALUE!</v>
      </c>
      <c r="DA47" s="2" t="e">
        <f ca="1">+IF(IFTA_Quarterly!$I64&gt;0,ROUND(IFTA_Quarterly!$I64*Int_Exchange_2!DA$5/100*DA$3,2),0)</f>
        <v>#VALUE!</v>
      </c>
      <c r="DB47" s="2" t="e">
        <f ca="1">+IF(IFTA_Quarterly!$I64&gt;0,ROUND(IFTA_Quarterly!$I64*Int_Exchange_2!DB$5/100*DB$3,2),0)</f>
        <v>#VALUE!</v>
      </c>
      <c r="DC47" s="2" t="e">
        <f ca="1">+IF(IFTA_Quarterly!$I64&gt;0,ROUND(IFTA_Quarterly!$I64*Int_Exchange_2!DC$5/100*DC$3,2),0)</f>
        <v>#VALUE!</v>
      </c>
      <c r="DD47" s="2" t="e">
        <f ca="1">+IF(IFTA_Quarterly!$I64&gt;0,ROUND(IFTA_Quarterly!$I64*Int_Exchange_2!DD$5/100*DD$3,2),0)</f>
        <v>#VALUE!</v>
      </c>
      <c r="DE47" s="2" t="e">
        <f ca="1">+IF(IFTA_Quarterly!$I64&gt;0,ROUND(IFTA_Quarterly!$I64*Int_Exchange_2!DE$5/100*DE$3,2),0)</f>
        <v>#VALUE!</v>
      </c>
      <c r="DF47" s="2" t="e">
        <f ca="1">+IF(IFTA_Quarterly!$I64&gt;0,ROUND(IFTA_Quarterly!$I64*Int_Exchange_2!DF$5/100*DF$3,2),0)</f>
        <v>#VALUE!</v>
      </c>
      <c r="DG47" s="2" t="e">
        <f ca="1">+IF(IFTA_Quarterly!$I64&gt;0,ROUND(IFTA_Quarterly!$I64*Int_Exchange_2!DG$5/100*DG$3,2),0)</f>
        <v>#VALUE!</v>
      </c>
      <c r="DH47" s="2" t="e">
        <f ca="1">+IF(IFTA_Quarterly!$I64&gt;0,ROUND(IFTA_Quarterly!$I64*Int_Exchange_2!DH$5/100*DH$3,2),0)</f>
        <v>#VALUE!</v>
      </c>
      <c r="DI47" s="2" t="e">
        <f ca="1">+IF(IFTA_Quarterly!$I64&gt;0,ROUND(IFTA_Quarterly!$I64*Int_Exchange_2!DI$5/100*DI$3,2),0)</f>
        <v>#VALUE!</v>
      </c>
      <c r="DJ47" s="2" t="e">
        <f ca="1">+IF(IFTA_Quarterly!$I64&gt;0,ROUND(IFTA_Quarterly!$I64*Int_Exchange_2!DJ$5/100*DJ$3,2),0)</f>
        <v>#VALUE!</v>
      </c>
      <c r="DK47" s="2" t="e">
        <f ca="1">+IF(IFTA_Quarterly!$I64&gt;0,ROUND(IFTA_Quarterly!$I64*Int_Exchange_2!DK$5/100*DK$3,2),0)</f>
        <v>#VALUE!</v>
      </c>
      <c r="DL47" s="2" t="e">
        <f ca="1">+IF(IFTA_Quarterly!$I64&gt;0,ROUND(IFTA_Quarterly!$I64*Int_Exchange_2!DL$5/100*DL$3,2),0)</f>
        <v>#VALUE!</v>
      </c>
      <c r="DM47" s="2" t="e">
        <f ca="1">+IF(IFTA_Quarterly!$I64&gt;0,ROUND(IFTA_Quarterly!$I64*Int_Exchange_2!DM$5/100*DM$3,2),0)</f>
        <v>#VALUE!</v>
      </c>
      <c r="DN47" s="2" t="e">
        <f ca="1">+IF(IFTA_Quarterly!$I64&gt;0,ROUND(IFTA_Quarterly!$I64*Int_Exchange_2!DN$5/100*DN$3,2),0)</f>
        <v>#VALUE!</v>
      </c>
      <c r="DO47" s="2" t="e">
        <f ca="1">+IF(IFTA_Quarterly!$I64&gt;0,ROUND(IFTA_Quarterly!$I64*Int_Exchange_2!DO$5/100*DO$3,2),0)</f>
        <v>#VALUE!</v>
      </c>
      <c r="DP47" s="2" t="e">
        <f ca="1">+IF(IFTA_Quarterly!$I64&gt;0,ROUND(IFTA_Quarterly!$I64*Int_Exchange_2!DP$5/100*DP$3,2),0)</f>
        <v>#VALUE!</v>
      </c>
      <c r="DQ47" s="2" t="e">
        <f ca="1">+IF(IFTA_Quarterly!$I64&gt;0,ROUND(IFTA_Quarterly!$I64*Int_Exchange_2!DQ$5/100*DQ$3,2),0)</f>
        <v>#VALUE!</v>
      </c>
      <c r="DR47" s="2" t="e">
        <f ca="1">+IF(IFTA_Quarterly!$I64&gt;0,ROUND(IFTA_Quarterly!$I64*Int_Exchange_2!DR$5/100*DR$3,2),0)</f>
        <v>#VALUE!</v>
      </c>
      <c r="DS47" s="2" t="e">
        <f ca="1">+IF(IFTA_Quarterly!$I64&gt;0,ROUND(IFTA_Quarterly!$I64*Int_Exchange_2!DS$5/100*DS$3,2),0)</f>
        <v>#VALUE!</v>
      </c>
      <c r="DT47" s="2" t="e">
        <f ca="1">+IF(IFTA_Quarterly!$I64&gt;0,ROUND(IFTA_Quarterly!$I64*Int_Exchange_2!DT$5/100*DT$3,2),0)</f>
        <v>#VALUE!</v>
      </c>
      <c r="DU47" s="2" t="e">
        <f ca="1">+IF(IFTA_Quarterly!$I64&gt;0,ROUND(IFTA_Quarterly!$I64*Int_Exchange_2!DU$5/100*DU$3,2),0)</f>
        <v>#VALUE!</v>
      </c>
      <c r="DV47" s="2" t="e">
        <f ca="1">+IF(IFTA_Quarterly!$I64&gt;0,ROUND(IFTA_Quarterly!$I64*Int_Exchange_2!DV$5/100*DV$3,2),0)</f>
        <v>#VALUE!</v>
      </c>
      <c r="DW47" s="2" t="e">
        <f ca="1">+IF(IFTA_Quarterly!$I64&gt;0,ROUND(IFTA_Quarterly!$I64*Int_Exchange_2!DW$5/100*DW$3,2),0)</f>
        <v>#VALUE!</v>
      </c>
      <c r="DX47" s="2" t="e">
        <f ca="1">+IF(IFTA_Quarterly!$I64&gt;0,ROUND(IFTA_Quarterly!$I64*Int_Exchange_2!DX$5/100*DX$3,2),0)</f>
        <v>#VALUE!</v>
      </c>
      <c r="DY47" s="2" t="e">
        <f ca="1">+IF(IFTA_Quarterly!$I64&gt;0,ROUND(IFTA_Quarterly!$I64*Int_Exchange_2!DY$5/100*DY$3,2),0)</f>
        <v>#VALUE!</v>
      </c>
      <c r="DZ47" s="2" t="e">
        <f ca="1">+IF(IFTA_Quarterly!$I64&gt;0,ROUND(IFTA_Quarterly!$I64*Int_Exchange_2!DZ$5/100*DZ$3,2),0)</f>
        <v>#VALUE!</v>
      </c>
      <c r="EA47" s="2" t="e">
        <f ca="1">+IF(IFTA_Quarterly!$I64&gt;0,ROUND(IFTA_Quarterly!$I64*Int_Exchange_2!EA$5/100*EA$3,2),0)</f>
        <v>#VALUE!</v>
      </c>
      <c r="EB47" s="2" t="e">
        <f ca="1">+IF(IFTA_Quarterly!$I64&gt;0,ROUND(IFTA_Quarterly!$I64*Int_Exchange_2!EB$5/100*EB$3,2),0)</f>
        <v>#VALUE!</v>
      </c>
      <c r="EC47" s="2" t="e">
        <f ca="1">+IF(IFTA_Quarterly!$I64&gt;0,ROUND(IFTA_Quarterly!$I64*Int_Exchange_2!EC$5/100*EC$3,2),0)</f>
        <v>#VALUE!</v>
      </c>
      <c r="ED47" s="2" t="e">
        <f ca="1">+IF(IFTA_Quarterly!$I64&gt;0,ROUND(IFTA_Quarterly!$I64*Int_Exchange_2!ED$5/100*ED$3,2),0)</f>
        <v>#VALUE!</v>
      </c>
      <c r="EE47" s="2" t="e">
        <f ca="1">+IF(IFTA_Quarterly!$I64&gt;0,ROUND(IFTA_Quarterly!$I64*Int_Exchange_2!EE$5/100*EE$3,2),0)</f>
        <v>#VALUE!</v>
      </c>
    </row>
    <row r="48" spans="1:135" x14ac:dyDescent="0.25">
      <c r="A48" s="2" t="s">
        <v>181</v>
      </c>
      <c r="B48" s="2" t="str">
        <f t="shared" ref="B48" ca="1" si="99">+IF(ISNUMBER(SUM(C48:DZ48))=TRUE,ROUND(SUM(C48:DZ48),2),"")</f>
        <v/>
      </c>
      <c r="C48" s="2" t="e">
        <f ca="1">+IF(IFTA_Quarterly!$I65&gt;0,ROUND(IFTA_Quarterly!$I65*Int_Exchange_2!C$5/100*C$3,2),0)</f>
        <v>#VALUE!</v>
      </c>
      <c r="D48" s="2" t="e">
        <f ca="1">+IF(IFTA_Quarterly!$I65&gt;0,ROUND(IFTA_Quarterly!$I65*Int_Exchange_2!D$5/100*D$3,2),0)</f>
        <v>#VALUE!</v>
      </c>
      <c r="E48" s="2" t="e">
        <f ca="1">+IF(IFTA_Quarterly!$I65&gt;0,ROUND(IFTA_Quarterly!$I65*Int_Exchange_2!E$5/100*E$3,2),0)</f>
        <v>#VALUE!</v>
      </c>
      <c r="F48" s="2" t="e">
        <f ca="1">+IF(IFTA_Quarterly!$I65&gt;0,ROUND(IFTA_Quarterly!$I65*Int_Exchange_2!F$5/100*F$3,2),0)</f>
        <v>#VALUE!</v>
      </c>
      <c r="G48" s="2" t="e">
        <f ca="1">+IF(IFTA_Quarterly!$I65&gt;0,ROUND(IFTA_Quarterly!$I65*Int_Exchange_2!G$5/100*G$3,2),0)</f>
        <v>#VALUE!</v>
      </c>
      <c r="H48" s="2" t="e">
        <f ca="1">+IF(IFTA_Quarterly!$I65&gt;0,ROUND(IFTA_Quarterly!$I65*Int_Exchange_2!H$5/100*H$3,2),0)</f>
        <v>#VALUE!</v>
      </c>
      <c r="I48" s="2" t="e">
        <f ca="1">+IF(IFTA_Quarterly!$I65&gt;0,ROUND(IFTA_Quarterly!$I65*Int_Exchange_2!I$5/100*I$3,2),0)</f>
        <v>#VALUE!</v>
      </c>
      <c r="J48" s="2" t="e">
        <f ca="1">+IF(IFTA_Quarterly!$I65&gt;0,ROUND(IFTA_Quarterly!$I65*Int_Exchange_2!J$5/100*J$3,2),0)</f>
        <v>#VALUE!</v>
      </c>
      <c r="K48" s="2" t="e">
        <f ca="1">+IF(IFTA_Quarterly!$I65&gt;0,ROUND(IFTA_Quarterly!$I65*Int_Exchange_2!K$5/100*K$3,2),0)</f>
        <v>#VALUE!</v>
      </c>
      <c r="L48" s="2" t="e">
        <f ca="1">+IF(IFTA_Quarterly!$I65&gt;0,ROUND(IFTA_Quarterly!$I65*Int_Exchange_2!L$5/100*L$3,2),0)</f>
        <v>#VALUE!</v>
      </c>
      <c r="M48" s="2" t="e">
        <f ca="1">+IF(IFTA_Quarterly!$I65&gt;0,ROUND(IFTA_Quarterly!$I65*Int_Exchange_2!M$5/100*M$3,2),0)</f>
        <v>#VALUE!</v>
      </c>
      <c r="N48" s="2" t="e">
        <f ca="1">+IF(IFTA_Quarterly!$I65&gt;0,ROUND(IFTA_Quarterly!$I65*Int_Exchange_2!N$5/100*N$3,2),0)</f>
        <v>#VALUE!</v>
      </c>
      <c r="O48" s="2" t="e">
        <f ca="1">+IF(IFTA_Quarterly!$I65&gt;0,ROUND(IFTA_Quarterly!$I65*Int_Exchange_2!O$5/100*O$3,2),0)</f>
        <v>#VALUE!</v>
      </c>
      <c r="P48" s="2" t="e">
        <f ca="1">+IF(IFTA_Quarterly!$I65&gt;0,ROUND(IFTA_Quarterly!$I65*Int_Exchange_2!P$5/100*P$3,2),0)</f>
        <v>#VALUE!</v>
      </c>
      <c r="Q48" s="2" t="e">
        <f ca="1">+IF(IFTA_Quarterly!$I65&gt;0,ROUND(IFTA_Quarterly!$I65*Int_Exchange_2!Q$5/100*Q$3,2),0)</f>
        <v>#VALUE!</v>
      </c>
      <c r="R48" s="2" t="e">
        <f ca="1">+IF(IFTA_Quarterly!$I65&gt;0,ROUND(IFTA_Quarterly!$I65*Int_Exchange_2!R$5/100*R$3,2),0)</f>
        <v>#VALUE!</v>
      </c>
      <c r="S48" s="2" t="e">
        <f ca="1">+IF(IFTA_Quarterly!$I65&gt;0,ROUND(IFTA_Quarterly!$I65*Int_Exchange_2!S$5/100*S$3,2),0)</f>
        <v>#VALUE!</v>
      </c>
      <c r="T48" s="2" t="e">
        <f ca="1">+IF(IFTA_Quarterly!$I65&gt;0,ROUND(IFTA_Quarterly!$I65*Int_Exchange_2!T$5/100*T$3,2),0)</f>
        <v>#VALUE!</v>
      </c>
      <c r="U48" s="2" t="e">
        <f ca="1">+IF(IFTA_Quarterly!$I65&gt;0,ROUND(IFTA_Quarterly!$I65*Int_Exchange_2!U$5/100*U$3,2),0)</f>
        <v>#VALUE!</v>
      </c>
      <c r="V48" s="2" t="e">
        <f ca="1">+IF(IFTA_Quarterly!$I65&gt;0,ROUND(IFTA_Quarterly!$I65*Int_Exchange_2!V$5/100*V$3,2),0)</f>
        <v>#VALUE!</v>
      </c>
      <c r="W48" s="2" t="e">
        <f ca="1">+IF(IFTA_Quarterly!$I65&gt;0,ROUND(IFTA_Quarterly!$I65*Int_Exchange_2!W$5/100*W$3,2),0)</f>
        <v>#VALUE!</v>
      </c>
      <c r="X48" s="2" t="e">
        <f ca="1">+IF(IFTA_Quarterly!$I65&gt;0,ROUND(IFTA_Quarterly!$I65*Int_Exchange_2!X$5/100*X$3,2),0)</f>
        <v>#VALUE!</v>
      </c>
      <c r="Y48" s="2" t="e">
        <f ca="1">+IF(IFTA_Quarterly!$I65&gt;0,ROUND(IFTA_Quarterly!$I65*Int_Exchange_2!Y$5/100*Y$3,2),0)</f>
        <v>#VALUE!</v>
      </c>
      <c r="Z48" s="2" t="e">
        <f ca="1">+IF(IFTA_Quarterly!$I65&gt;0,ROUND(IFTA_Quarterly!$I65*Int_Exchange_2!Z$5/100*Z$3,2),0)</f>
        <v>#VALUE!</v>
      </c>
      <c r="AA48" s="2" t="e">
        <f ca="1">+IF(IFTA_Quarterly!$I65&gt;0,ROUND(IFTA_Quarterly!$I65*Int_Exchange_2!AA$5/100*AA$3,2),0)</f>
        <v>#VALUE!</v>
      </c>
      <c r="AB48" s="2" t="e">
        <f ca="1">+IF(IFTA_Quarterly!$I65&gt;0,ROUND(IFTA_Quarterly!$I65*Int_Exchange_2!AB$5/100*AB$3,2),0)</f>
        <v>#VALUE!</v>
      </c>
      <c r="AC48" s="2" t="e">
        <f ca="1">+IF(IFTA_Quarterly!$I65&gt;0,ROUND(IFTA_Quarterly!$I65*Int_Exchange_2!AC$5/100*AC$3,2),0)</f>
        <v>#VALUE!</v>
      </c>
      <c r="AD48" s="2" t="e">
        <f ca="1">+IF(IFTA_Quarterly!$I65&gt;0,ROUND(IFTA_Quarterly!$I65*Int_Exchange_2!AD$5/100*AD$3,2),0)</f>
        <v>#VALUE!</v>
      </c>
      <c r="AE48" s="2" t="e">
        <f ca="1">+IF(IFTA_Quarterly!$I65&gt;0,ROUND(IFTA_Quarterly!$I65*Int_Exchange_2!AE$5/100*AE$3,2),0)</f>
        <v>#VALUE!</v>
      </c>
      <c r="AF48" s="2" t="e">
        <f ca="1">+IF(IFTA_Quarterly!$I65&gt;0,ROUND(IFTA_Quarterly!$I65*Int_Exchange_2!AF$5/100*AF$3,2),0)</f>
        <v>#VALUE!</v>
      </c>
      <c r="AG48" s="2" t="e">
        <f ca="1">+IF(IFTA_Quarterly!$I65&gt;0,ROUND(IFTA_Quarterly!$I65*Int_Exchange_2!AG$5/100*AG$3,2),0)</f>
        <v>#VALUE!</v>
      </c>
      <c r="AH48" s="2" t="e">
        <f ca="1">+IF(IFTA_Quarterly!$I65&gt;0,ROUND(IFTA_Quarterly!$I65*Int_Exchange_2!AH$5/100*AH$3,2),0)</f>
        <v>#VALUE!</v>
      </c>
      <c r="AI48" s="2" t="e">
        <f ca="1">+IF(IFTA_Quarterly!$I65&gt;0,ROUND(IFTA_Quarterly!$I65*Int_Exchange_2!AI$5/100*AI$3,2),0)</f>
        <v>#VALUE!</v>
      </c>
      <c r="AJ48" s="2" t="e">
        <f ca="1">+IF(IFTA_Quarterly!$I65&gt;0,ROUND(IFTA_Quarterly!$I65*Int_Exchange_2!AJ$5/100*AJ$3,2),0)</f>
        <v>#VALUE!</v>
      </c>
      <c r="AK48" s="2" t="e">
        <f ca="1">+IF(IFTA_Quarterly!$I65&gt;0,ROUND(IFTA_Quarterly!$I65*Int_Exchange_2!AK$5/100*AK$3,2),0)</f>
        <v>#VALUE!</v>
      </c>
      <c r="AL48" s="2" t="e">
        <f ca="1">+IF(IFTA_Quarterly!$I65&gt;0,ROUND(IFTA_Quarterly!$I65*Int_Exchange_2!AL$5/100*AL$3,2),0)</f>
        <v>#VALUE!</v>
      </c>
      <c r="AM48" s="2" t="e">
        <f ca="1">+IF(IFTA_Quarterly!$I65&gt;0,ROUND(IFTA_Quarterly!$I65*Int_Exchange_2!AM$5/100*AM$3,2),0)</f>
        <v>#VALUE!</v>
      </c>
      <c r="AN48" s="2" t="e">
        <f ca="1">+IF(IFTA_Quarterly!$I65&gt;0,ROUND(IFTA_Quarterly!$I65*Int_Exchange_2!AN$5/100*AN$3,2),0)</f>
        <v>#VALUE!</v>
      </c>
      <c r="AO48" s="2" t="e">
        <f ca="1">+IF(IFTA_Quarterly!$I65&gt;0,ROUND(IFTA_Quarterly!$I65*Int_Exchange_2!AO$5/100*AO$3,2),0)</f>
        <v>#VALUE!</v>
      </c>
      <c r="AP48" s="2" t="e">
        <f ca="1">+IF(IFTA_Quarterly!$I65&gt;0,ROUND(IFTA_Quarterly!$I65*Int_Exchange_2!AP$5/100*AP$3,2),0)</f>
        <v>#VALUE!</v>
      </c>
      <c r="AQ48" s="2" t="e">
        <f ca="1">+IF(IFTA_Quarterly!$I65&gt;0,ROUND(IFTA_Quarterly!$I65*Int_Exchange_2!AQ$5/100*AQ$3,2),0)</f>
        <v>#VALUE!</v>
      </c>
      <c r="AR48" s="2" t="e">
        <f ca="1">+IF(IFTA_Quarterly!$I65&gt;0,ROUND(IFTA_Quarterly!$I65*Int_Exchange_2!AR$5/100*AR$3,2),0)</f>
        <v>#VALUE!</v>
      </c>
      <c r="AS48" s="2" t="e">
        <f ca="1">+IF(IFTA_Quarterly!$I65&gt;0,ROUND(IFTA_Quarterly!$I65*Int_Exchange_2!AS$5/100*AS$3,2),0)</f>
        <v>#VALUE!</v>
      </c>
      <c r="AT48" s="2" t="e">
        <f ca="1">+IF(IFTA_Quarterly!$I65&gt;0,ROUND(IFTA_Quarterly!$I65*Int_Exchange_2!AT$5/100*AT$3,2),0)</f>
        <v>#VALUE!</v>
      </c>
      <c r="AU48" s="2" t="e">
        <f ca="1">+IF(IFTA_Quarterly!$I65&gt;0,ROUND(IFTA_Quarterly!$I65*Int_Exchange_2!AU$5/100*AU$3,2),0)</f>
        <v>#VALUE!</v>
      </c>
      <c r="AV48" s="2" t="e">
        <f ca="1">+IF(IFTA_Quarterly!$I65&gt;0,ROUND(IFTA_Quarterly!$I65*Int_Exchange_2!AV$5/100*AV$3,2),0)</f>
        <v>#VALUE!</v>
      </c>
      <c r="AW48" s="2" t="e">
        <f ca="1">+IF(IFTA_Quarterly!$I65&gt;0,ROUND(IFTA_Quarterly!$I65*Int_Exchange_2!AW$5/100*AW$3,2),0)</f>
        <v>#VALUE!</v>
      </c>
      <c r="AX48" s="2" t="e">
        <f ca="1">+IF(IFTA_Quarterly!$I65&gt;0,ROUND(IFTA_Quarterly!$I65*Int_Exchange_2!AX$5/100*AX$3,2),0)</f>
        <v>#VALUE!</v>
      </c>
      <c r="AY48" s="2" t="e">
        <f ca="1">+IF(IFTA_Quarterly!$I65&gt;0,ROUND(IFTA_Quarterly!$I65*Int_Exchange_2!AY$5/100*AY$3,2),0)</f>
        <v>#VALUE!</v>
      </c>
      <c r="AZ48" s="2" t="e">
        <f ca="1">+IF(IFTA_Quarterly!$I65&gt;0,ROUND(IFTA_Quarterly!$I65*Int_Exchange_2!AZ$5/100*AZ$3,2),0)</f>
        <v>#VALUE!</v>
      </c>
      <c r="BA48" s="2" t="e">
        <f ca="1">+IF(IFTA_Quarterly!$I65&gt;0,ROUND(IFTA_Quarterly!$I65*Int_Exchange_2!BA$5/100*BA$3,2),0)</f>
        <v>#VALUE!</v>
      </c>
      <c r="BB48" s="2" t="e">
        <f ca="1">+IF(IFTA_Quarterly!$I65&gt;0,ROUND(IFTA_Quarterly!$I65*Int_Exchange_2!BB$5/100*BB$3,2),0)</f>
        <v>#VALUE!</v>
      </c>
      <c r="BC48" s="2" t="e">
        <f ca="1">+IF(IFTA_Quarterly!$I65&gt;0,ROUND(IFTA_Quarterly!$I65*Int_Exchange_2!BC$5/100*BC$3,2),0)</f>
        <v>#VALUE!</v>
      </c>
      <c r="BD48" s="2" t="e">
        <f ca="1">+IF(IFTA_Quarterly!$I65&gt;0,ROUND(IFTA_Quarterly!$I65*Int_Exchange_2!BD$5/100*BD$3,2),0)</f>
        <v>#VALUE!</v>
      </c>
      <c r="BE48" s="2" t="e">
        <f ca="1">+IF(IFTA_Quarterly!$I65&gt;0,ROUND(IFTA_Quarterly!$I65*Int_Exchange_2!BE$5/100*BE$3,2),0)</f>
        <v>#VALUE!</v>
      </c>
      <c r="BF48" s="2" t="e">
        <f ca="1">+IF(IFTA_Quarterly!$I65&gt;0,ROUND(IFTA_Quarterly!$I65*Int_Exchange_2!BF$5/100*BF$3,2),0)</f>
        <v>#VALUE!</v>
      </c>
      <c r="BG48" s="2" t="e">
        <f ca="1">+IF(IFTA_Quarterly!$I65&gt;0,ROUND(IFTA_Quarterly!$I65*Int_Exchange_2!BG$5/100*BG$3,2),0)</f>
        <v>#VALUE!</v>
      </c>
      <c r="BH48" s="2" t="e">
        <f ca="1">+IF(IFTA_Quarterly!$I65&gt;0,ROUND(IFTA_Quarterly!$I65*Int_Exchange_2!BH$5/100*BH$3,2),0)</f>
        <v>#VALUE!</v>
      </c>
      <c r="BI48" s="2" t="e">
        <f ca="1">+IF(IFTA_Quarterly!$I65&gt;0,ROUND(IFTA_Quarterly!$I65*Int_Exchange_2!BI$5/100*BI$3,2),0)</f>
        <v>#VALUE!</v>
      </c>
      <c r="BJ48" s="2" t="e">
        <f ca="1">+IF(IFTA_Quarterly!$I65&gt;0,ROUND(IFTA_Quarterly!$I65*Int_Exchange_2!BJ$5/100*BJ$3,2),0)</f>
        <v>#VALUE!</v>
      </c>
      <c r="BK48" s="2" t="e">
        <f ca="1">+IF(IFTA_Quarterly!$I65&gt;0,ROUND(IFTA_Quarterly!$I65*Int_Exchange_2!BK$5/100*BK$3,2),0)</f>
        <v>#VALUE!</v>
      </c>
      <c r="BL48" s="2" t="e">
        <f ca="1">+IF(IFTA_Quarterly!$I65&gt;0,ROUND(IFTA_Quarterly!$I65*Int_Exchange_2!BL$5/100*BL$3,2),0)</f>
        <v>#VALUE!</v>
      </c>
      <c r="BM48" s="2" t="e">
        <f ca="1">+IF(IFTA_Quarterly!$I65&gt;0,ROUND(IFTA_Quarterly!$I65*Int_Exchange_2!BM$5/100*BM$3,2),0)</f>
        <v>#VALUE!</v>
      </c>
      <c r="BN48" s="2" t="e">
        <f ca="1">+IF(IFTA_Quarterly!$I65&gt;0,ROUND(IFTA_Quarterly!$I65*Int_Exchange_2!BN$5/100*BN$3,2),0)</f>
        <v>#VALUE!</v>
      </c>
      <c r="BO48" s="2" t="e">
        <f ca="1">+IF(IFTA_Quarterly!$I65&gt;0,ROUND(IFTA_Quarterly!$I65*Int_Exchange_2!BO$5/100*BO$3,2),0)</f>
        <v>#VALUE!</v>
      </c>
      <c r="BP48" s="2" t="e">
        <f ca="1">+IF(IFTA_Quarterly!$I65&gt;0,ROUND(IFTA_Quarterly!$I65*Int_Exchange_2!BP$5/100*BP$3,2),0)</f>
        <v>#VALUE!</v>
      </c>
      <c r="BQ48" s="2" t="e">
        <f ca="1">+IF(IFTA_Quarterly!$I65&gt;0,ROUND(IFTA_Quarterly!$I65*Int_Exchange_2!BQ$5/100*BQ$3,2),0)</f>
        <v>#VALUE!</v>
      </c>
      <c r="BR48" s="2" t="e">
        <f ca="1">+IF(IFTA_Quarterly!$I65&gt;0,ROUND(IFTA_Quarterly!$I65*Int_Exchange_2!BR$5/100*BR$3,2),0)</f>
        <v>#VALUE!</v>
      </c>
      <c r="BS48" s="2" t="e">
        <f ca="1">+IF(IFTA_Quarterly!$I65&gt;0,ROUND(IFTA_Quarterly!$I65*Int_Exchange_2!BS$5/100*BS$3,2),0)</f>
        <v>#VALUE!</v>
      </c>
      <c r="BT48" s="2" t="e">
        <f ca="1">+IF(IFTA_Quarterly!$I65&gt;0,ROUND(IFTA_Quarterly!$I65*Int_Exchange_2!BT$5/100*BT$3,2),0)</f>
        <v>#VALUE!</v>
      </c>
      <c r="BU48" s="2" t="e">
        <f ca="1">+IF(IFTA_Quarterly!$I65&gt;0,ROUND(IFTA_Quarterly!$I65*Int_Exchange_2!BU$5/100*BU$3,2),0)</f>
        <v>#VALUE!</v>
      </c>
      <c r="BV48" s="2" t="e">
        <f ca="1">+IF(IFTA_Quarterly!$I65&gt;0,ROUND(IFTA_Quarterly!$I65*Int_Exchange_2!BV$5/100*BV$3,2),0)</f>
        <v>#VALUE!</v>
      </c>
      <c r="BW48" s="2" t="e">
        <f ca="1">+IF(IFTA_Quarterly!$I65&gt;0,ROUND(IFTA_Quarterly!$I65*Int_Exchange_2!BW$5/100*BW$3,2),0)</f>
        <v>#VALUE!</v>
      </c>
      <c r="BX48" s="2" t="e">
        <f ca="1">+IF(IFTA_Quarterly!$I65&gt;0,ROUND(IFTA_Quarterly!$I65*Int_Exchange_2!BX$5/100*BX$3,2),0)</f>
        <v>#VALUE!</v>
      </c>
      <c r="BY48" s="2" t="e">
        <f ca="1">+IF(IFTA_Quarterly!$I65&gt;0,ROUND(IFTA_Quarterly!$I65*Int_Exchange_2!BY$5/100*BY$3,2),0)</f>
        <v>#VALUE!</v>
      </c>
      <c r="BZ48" s="2" t="e">
        <f ca="1">+IF(IFTA_Quarterly!$I65&gt;0,ROUND(IFTA_Quarterly!$I65*Int_Exchange_2!BZ$5/100*BZ$3,2),0)</f>
        <v>#VALUE!</v>
      </c>
      <c r="CA48" s="2" t="e">
        <f ca="1">+IF(IFTA_Quarterly!$I65&gt;0,ROUND(IFTA_Quarterly!$I65*Int_Exchange_2!CA$5/100*CA$3,2),0)</f>
        <v>#VALUE!</v>
      </c>
      <c r="CB48" s="2" t="e">
        <f ca="1">+IF(IFTA_Quarterly!$I65&gt;0,ROUND(IFTA_Quarterly!$I65*Int_Exchange_2!CB$5/100*CB$3,2),0)</f>
        <v>#VALUE!</v>
      </c>
      <c r="CC48" s="2" t="e">
        <f ca="1">+IF(IFTA_Quarterly!$I65&gt;0,ROUND(IFTA_Quarterly!$I65*Int_Exchange_2!CC$5/100*CC$3,2),0)</f>
        <v>#VALUE!</v>
      </c>
      <c r="CD48" s="2" t="e">
        <f ca="1">+IF(IFTA_Quarterly!$I65&gt;0,ROUND(IFTA_Quarterly!$I65*Int_Exchange_2!CD$5/100*CD$3,2),0)</f>
        <v>#VALUE!</v>
      </c>
      <c r="CE48" s="2" t="e">
        <f ca="1">+IF(IFTA_Quarterly!$I65&gt;0,ROUND(IFTA_Quarterly!$I65*Int_Exchange_2!CE$5/100*CE$3,2),0)</f>
        <v>#VALUE!</v>
      </c>
      <c r="CF48" s="2" t="e">
        <f ca="1">+IF(IFTA_Quarterly!$I65&gt;0,ROUND(IFTA_Quarterly!$I65*Int_Exchange_2!CF$5/100*CF$3,2),0)</f>
        <v>#VALUE!</v>
      </c>
      <c r="CG48" s="2" t="e">
        <f ca="1">+IF(IFTA_Quarterly!$I65&gt;0,ROUND(IFTA_Quarterly!$I65*Int_Exchange_2!CG$5/100*CG$3,2),0)</f>
        <v>#VALUE!</v>
      </c>
      <c r="CH48" s="2" t="e">
        <f ca="1">+IF(IFTA_Quarterly!$I65&gt;0,ROUND(IFTA_Quarterly!$I65*Int_Exchange_2!CH$5/100*CH$3,2),0)</f>
        <v>#VALUE!</v>
      </c>
      <c r="CI48" s="2" t="e">
        <f ca="1">+IF(IFTA_Quarterly!$I65&gt;0,ROUND(IFTA_Quarterly!$I65*Int_Exchange_2!CI$5/100*CI$3,2),0)</f>
        <v>#VALUE!</v>
      </c>
      <c r="CJ48" s="2" t="e">
        <f ca="1">+IF(IFTA_Quarterly!$I65&gt;0,ROUND(IFTA_Quarterly!$I65*Int_Exchange_2!CJ$5/100*CJ$3,2),0)</f>
        <v>#VALUE!</v>
      </c>
      <c r="CK48" s="2" t="e">
        <f ca="1">+IF(IFTA_Quarterly!$I65&gt;0,ROUND(IFTA_Quarterly!$I65*Int_Exchange_2!CK$5/100*CK$3,2),0)</f>
        <v>#VALUE!</v>
      </c>
      <c r="CL48" s="2" t="e">
        <f ca="1">+IF(IFTA_Quarterly!$I65&gt;0,ROUND(IFTA_Quarterly!$I65*Int_Exchange_2!CL$5/100*CL$3,2),0)</f>
        <v>#VALUE!</v>
      </c>
      <c r="CM48" s="2" t="e">
        <f ca="1">+IF(IFTA_Quarterly!$I65&gt;0,ROUND(IFTA_Quarterly!$I65*Int_Exchange_2!CM$5/100*CM$3,2),0)</f>
        <v>#VALUE!</v>
      </c>
      <c r="CN48" s="2" t="e">
        <f ca="1">+IF(IFTA_Quarterly!$I65&gt;0,ROUND(IFTA_Quarterly!$I65*Int_Exchange_2!CN$5/100*CN$3,2),0)</f>
        <v>#VALUE!</v>
      </c>
      <c r="CO48" s="2" t="e">
        <f ca="1">+IF(IFTA_Quarterly!$I65&gt;0,ROUND(IFTA_Quarterly!$I65*Int_Exchange_2!CO$5/100*CO$3,2),0)</f>
        <v>#VALUE!</v>
      </c>
      <c r="CP48" s="2" t="e">
        <f ca="1">+IF(IFTA_Quarterly!$I65&gt;0,ROUND(IFTA_Quarterly!$I65*Int_Exchange_2!CP$5/100*CP$3,2),0)</f>
        <v>#VALUE!</v>
      </c>
      <c r="CQ48" s="2" t="e">
        <f ca="1">+IF(IFTA_Quarterly!$I65&gt;0,ROUND(IFTA_Quarterly!$I65*Int_Exchange_2!CQ$5/100*CQ$3,2),0)</f>
        <v>#VALUE!</v>
      </c>
      <c r="CR48" s="2" t="e">
        <f ca="1">+IF(IFTA_Quarterly!$I65&gt;0,ROUND(IFTA_Quarterly!$I65*Int_Exchange_2!CR$5/100*CR$3,2),0)</f>
        <v>#VALUE!</v>
      </c>
      <c r="CS48" s="2" t="e">
        <f ca="1">+IF(IFTA_Quarterly!$I65&gt;0,ROUND(IFTA_Quarterly!$I65*Int_Exchange_2!CS$5/100*CS$3,2),0)</f>
        <v>#VALUE!</v>
      </c>
      <c r="CT48" s="2" t="e">
        <f ca="1">+IF(IFTA_Quarterly!$I65&gt;0,ROUND(IFTA_Quarterly!$I65*Int_Exchange_2!CT$5/100*CT$3,2),0)</f>
        <v>#VALUE!</v>
      </c>
      <c r="CU48" s="2" t="e">
        <f ca="1">+IF(IFTA_Quarterly!$I65&gt;0,ROUND(IFTA_Quarterly!$I65*Int_Exchange_2!CU$5/100*CU$3,2),0)</f>
        <v>#VALUE!</v>
      </c>
      <c r="CV48" s="2" t="e">
        <f ca="1">+IF(IFTA_Quarterly!$I65&gt;0,ROUND(IFTA_Quarterly!$I65*Int_Exchange_2!CV$5/100*CV$3,2),0)</f>
        <v>#VALUE!</v>
      </c>
      <c r="CW48" s="2" t="e">
        <f ca="1">+IF(IFTA_Quarterly!$I65&gt;0,ROUND(IFTA_Quarterly!$I65*Int_Exchange_2!CW$5/100*CW$3,2),0)</f>
        <v>#VALUE!</v>
      </c>
      <c r="CX48" s="2" t="e">
        <f ca="1">+IF(IFTA_Quarterly!$I65&gt;0,ROUND(IFTA_Quarterly!$I65*Int_Exchange_2!CX$5/100*CX$3,2),0)</f>
        <v>#VALUE!</v>
      </c>
      <c r="CY48" s="2" t="e">
        <f ca="1">+IF(IFTA_Quarterly!$I65&gt;0,ROUND(IFTA_Quarterly!$I65*Int_Exchange_2!CY$5/100*CY$3,2),0)</f>
        <v>#VALUE!</v>
      </c>
      <c r="CZ48" s="2" t="e">
        <f ca="1">+IF(IFTA_Quarterly!$I65&gt;0,ROUND(IFTA_Quarterly!$I65*Int_Exchange_2!CZ$5/100*CZ$3,2),0)</f>
        <v>#VALUE!</v>
      </c>
      <c r="DA48" s="2" t="e">
        <f ca="1">+IF(IFTA_Quarterly!$I65&gt;0,ROUND(IFTA_Quarterly!$I65*Int_Exchange_2!DA$5/100*DA$3,2),0)</f>
        <v>#VALUE!</v>
      </c>
      <c r="DB48" s="2" t="e">
        <f ca="1">+IF(IFTA_Quarterly!$I65&gt;0,ROUND(IFTA_Quarterly!$I65*Int_Exchange_2!DB$5/100*DB$3,2),0)</f>
        <v>#VALUE!</v>
      </c>
      <c r="DC48" s="2" t="e">
        <f ca="1">+IF(IFTA_Quarterly!$I65&gt;0,ROUND(IFTA_Quarterly!$I65*Int_Exchange_2!DC$5/100*DC$3,2),0)</f>
        <v>#VALUE!</v>
      </c>
      <c r="DD48" s="2" t="e">
        <f ca="1">+IF(IFTA_Quarterly!$I65&gt;0,ROUND(IFTA_Quarterly!$I65*Int_Exchange_2!DD$5/100*DD$3,2),0)</f>
        <v>#VALUE!</v>
      </c>
      <c r="DE48" s="2" t="e">
        <f ca="1">+IF(IFTA_Quarterly!$I65&gt;0,ROUND(IFTA_Quarterly!$I65*Int_Exchange_2!DE$5/100*DE$3,2),0)</f>
        <v>#VALUE!</v>
      </c>
      <c r="DF48" s="2" t="e">
        <f ca="1">+IF(IFTA_Quarterly!$I65&gt;0,ROUND(IFTA_Quarterly!$I65*Int_Exchange_2!DF$5/100*DF$3,2),0)</f>
        <v>#VALUE!</v>
      </c>
      <c r="DG48" s="2" t="e">
        <f ca="1">+IF(IFTA_Quarterly!$I65&gt;0,ROUND(IFTA_Quarterly!$I65*Int_Exchange_2!DG$5/100*DG$3,2),0)</f>
        <v>#VALUE!</v>
      </c>
      <c r="DH48" s="2" t="e">
        <f ca="1">+IF(IFTA_Quarterly!$I65&gt;0,ROUND(IFTA_Quarterly!$I65*Int_Exchange_2!DH$5/100*DH$3,2),0)</f>
        <v>#VALUE!</v>
      </c>
      <c r="DI48" s="2" t="e">
        <f ca="1">+IF(IFTA_Quarterly!$I65&gt;0,ROUND(IFTA_Quarterly!$I65*Int_Exchange_2!DI$5/100*DI$3,2),0)</f>
        <v>#VALUE!</v>
      </c>
      <c r="DJ48" s="2" t="e">
        <f ca="1">+IF(IFTA_Quarterly!$I65&gt;0,ROUND(IFTA_Quarterly!$I65*Int_Exchange_2!DJ$5/100*DJ$3,2),0)</f>
        <v>#VALUE!</v>
      </c>
      <c r="DK48" s="2" t="e">
        <f ca="1">+IF(IFTA_Quarterly!$I65&gt;0,ROUND(IFTA_Quarterly!$I65*Int_Exchange_2!DK$5/100*DK$3,2),0)</f>
        <v>#VALUE!</v>
      </c>
      <c r="DL48" s="2" t="e">
        <f ca="1">+IF(IFTA_Quarterly!$I65&gt;0,ROUND(IFTA_Quarterly!$I65*Int_Exchange_2!DL$5/100*DL$3,2),0)</f>
        <v>#VALUE!</v>
      </c>
      <c r="DM48" s="2" t="e">
        <f ca="1">+IF(IFTA_Quarterly!$I65&gt;0,ROUND(IFTA_Quarterly!$I65*Int_Exchange_2!DM$5/100*DM$3,2),0)</f>
        <v>#VALUE!</v>
      </c>
      <c r="DN48" s="2" t="e">
        <f ca="1">+IF(IFTA_Quarterly!$I65&gt;0,ROUND(IFTA_Quarterly!$I65*Int_Exchange_2!DN$5/100*DN$3,2),0)</f>
        <v>#VALUE!</v>
      </c>
      <c r="DO48" s="2" t="e">
        <f ca="1">+IF(IFTA_Quarterly!$I65&gt;0,ROUND(IFTA_Quarterly!$I65*Int_Exchange_2!DO$5/100*DO$3,2),0)</f>
        <v>#VALUE!</v>
      </c>
      <c r="DP48" s="2" t="e">
        <f ca="1">+IF(IFTA_Quarterly!$I65&gt;0,ROUND(IFTA_Quarterly!$I65*Int_Exchange_2!DP$5/100*DP$3,2),0)</f>
        <v>#VALUE!</v>
      </c>
      <c r="DQ48" s="2" t="e">
        <f ca="1">+IF(IFTA_Quarterly!$I65&gt;0,ROUND(IFTA_Quarterly!$I65*Int_Exchange_2!DQ$5/100*DQ$3,2),0)</f>
        <v>#VALUE!</v>
      </c>
      <c r="DR48" s="2" t="e">
        <f ca="1">+IF(IFTA_Quarterly!$I65&gt;0,ROUND(IFTA_Quarterly!$I65*Int_Exchange_2!DR$5/100*DR$3,2),0)</f>
        <v>#VALUE!</v>
      </c>
      <c r="DS48" s="2" t="e">
        <f ca="1">+IF(IFTA_Quarterly!$I65&gt;0,ROUND(IFTA_Quarterly!$I65*Int_Exchange_2!DS$5/100*DS$3,2),0)</f>
        <v>#VALUE!</v>
      </c>
      <c r="DT48" s="2" t="e">
        <f ca="1">+IF(IFTA_Quarterly!$I65&gt;0,ROUND(IFTA_Quarterly!$I65*Int_Exchange_2!DT$5/100*DT$3,2),0)</f>
        <v>#VALUE!</v>
      </c>
      <c r="DU48" s="2" t="e">
        <f ca="1">+IF(IFTA_Quarterly!$I65&gt;0,ROUND(IFTA_Quarterly!$I65*Int_Exchange_2!DU$5/100*DU$3,2),0)</f>
        <v>#VALUE!</v>
      </c>
      <c r="DV48" s="2" t="e">
        <f ca="1">+IF(IFTA_Quarterly!$I65&gt;0,ROUND(IFTA_Quarterly!$I65*Int_Exchange_2!DV$5/100*DV$3,2),0)</f>
        <v>#VALUE!</v>
      </c>
      <c r="DW48" s="2" t="e">
        <f ca="1">+IF(IFTA_Quarterly!$I65&gt;0,ROUND(IFTA_Quarterly!$I65*Int_Exchange_2!DW$5/100*DW$3,2),0)</f>
        <v>#VALUE!</v>
      </c>
      <c r="DX48" s="2" t="e">
        <f ca="1">+IF(IFTA_Quarterly!$I65&gt;0,ROUND(IFTA_Quarterly!$I65*Int_Exchange_2!DX$5/100*DX$3,2),0)</f>
        <v>#VALUE!</v>
      </c>
      <c r="DY48" s="2" t="e">
        <f ca="1">+IF(IFTA_Quarterly!$I65&gt;0,ROUND(IFTA_Quarterly!$I65*Int_Exchange_2!DY$5/100*DY$3,2),0)</f>
        <v>#VALUE!</v>
      </c>
      <c r="DZ48" s="2" t="e">
        <f ca="1">+IF(IFTA_Quarterly!$I65&gt;0,ROUND(IFTA_Quarterly!$I65*Int_Exchange_2!DZ$5/100*DZ$3,2),0)</f>
        <v>#VALUE!</v>
      </c>
      <c r="EA48" s="2" t="e">
        <f ca="1">+IF(IFTA_Quarterly!$I65&gt;0,ROUND(IFTA_Quarterly!$I65*Int_Exchange_2!EA$5/100*EA$3,2),0)</f>
        <v>#VALUE!</v>
      </c>
      <c r="EB48" s="2" t="e">
        <f ca="1">+IF(IFTA_Quarterly!$I65&gt;0,ROUND(IFTA_Quarterly!$I65*Int_Exchange_2!EB$5/100*EB$3,2),0)</f>
        <v>#VALUE!</v>
      </c>
      <c r="EC48" s="2" t="e">
        <f ca="1">+IF(IFTA_Quarterly!$I65&gt;0,ROUND(IFTA_Quarterly!$I65*Int_Exchange_2!EC$5/100*EC$3,2),0)</f>
        <v>#VALUE!</v>
      </c>
      <c r="ED48" s="2" t="e">
        <f ca="1">+IF(IFTA_Quarterly!$I65&gt;0,ROUND(IFTA_Quarterly!$I65*Int_Exchange_2!ED$5/100*ED$3,2),0)</f>
        <v>#VALUE!</v>
      </c>
      <c r="EE48" s="2" t="e">
        <f ca="1">+IF(IFTA_Quarterly!$I65&gt;0,ROUND(IFTA_Quarterly!$I65*Int_Exchange_2!EE$5/100*EE$3,2),0)</f>
        <v>#VALUE!</v>
      </c>
    </row>
    <row r="49" spans="1:135" x14ac:dyDescent="0.25">
      <c r="A49" s="2" t="s">
        <v>56</v>
      </c>
      <c r="B49" s="2" t="str">
        <f t="shared" ca="1" si="97"/>
        <v/>
      </c>
      <c r="C49" s="2" t="e">
        <f ca="1">+IF(IFTA_Quarterly!$I66&gt;0,ROUND(IFTA_Quarterly!$I66*Int_Exchange_2!C$5/100*C$3,2),0)</f>
        <v>#VALUE!</v>
      </c>
      <c r="D49" s="2" t="e">
        <f ca="1">+IF(IFTA_Quarterly!$I66&gt;0,ROUND(IFTA_Quarterly!$I66*Int_Exchange_2!D$5/100*D$3,2),0)</f>
        <v>#VALUE!</v>
      </c>
      <c r="E49" s="2" t="e">
        <f ca="1">+IF(IFTA_Quarterly!$I66&gt;0,ROUND(IFTA_Quarterly!$I66*Int_Exchange_2!E$5/100*E$3,2),0)</f>
        <v>#VALUE!</v>
      </c>
      <c r="F49" s="2" t="e">
        <f ca="1">+IF(IFTA_Quarterly!$I66&gt;0,ROUND(IFTA_Quarterly!$I66*Int_Exchange_2!F$5/100*F$3,2),0)</f>
        <v>#VALUE!</v>
      </c>
      <c r="G49" s="2" t="e">
        <f ca="1">+IF(IFTA_Quarterly!$I66&gt;0,ROUND(IFTA_Quarterly!$I66*Int_Exchange_2!G$5/100*G$3,2),0)</f>
        <v>#VALUE!</v>
      </c>
      <c r="H49" s="2" t="e">
        <f ca="1">+IF(IFTA_Quarterly!$I66&gt;0,ROUND(IFTA_Quarterly!$I66*Int_Exchange_2!H$5/100*H$3,2),0)</f>
        <v>#VALUE!</v>
      </c>
      <c r="I49" s="2" t="e">
        <f ca="1">+IF(IFTA_Quarterly!$I66&gt;0,ROUND(IFTA_Quarterly!$I66*Int_Exchange_2!I$5/100*I$3,2),0)</f>
        <v>#VALUE!</v>
      </c>
      <c r="J49" s="2" t="e">
        <f ca="1">+IF(IFTA_Quarterly!$I66&gt;0,ROUND(IFTA_Quarterly!$I66*Int_Exchange_2!J$5/100*J$3,2),0)</f>
        <v>#VALUE!</v>
      </c>
      <c r="K49" s="2" t="e">
        <f ca="1">+IF(IFTA_Quarterly!$I66&gt;0,ROUND(IFTA_Quarterly!$I66*Int_Exchange_2!K$5/100*K$3,2),0)</f>
        <v>#VALUE!</v>
      </c>
      <c r="L49" s="2" t="e">
        <f ca="1">+IF(IFTA_Quarterly!$I66&gt;0,ROUND(IFTA_Quarterly!$I66*Int_Exchange_2!L$5/100*L$3,2),0)</f>
        <v>#VALUE!</v>
      </c>
      <c r="M49" s="2" t="e">
        <f ca="1">+IF(IFTA_Quarterly!$I66&gt;0,ROUND(IFTA_Quarterly!$I66*Int_Exchange_2!M$5/100*M$3,2),0)</f>
        <v>#VALUE!</v>
      </c>
      <c r="N49" s="2" t="e">
        <f ca="1">+IF(IFTA_Quarterly!$I66&gt;0,ROUND(IFTA_Quarterly!$I66*Int_Exchange_2!N$5/100*N$3,2),0)</f>
        <v>#VALUE!</v>
      </c>
      <c r="O49" s="2" t="e">
        <f ca="1">+IF(IFTA_Quarterly!$I66&gt;0,ROUND(IFTA_Quarterly!$I66*Int_Exchange_2!O$5/100*O$3,2),0)</f>
        <v>#VALUE!</v>
      </c>
      <c r="P49" s="2" t="e">
        <f ca="1">+IF(IFTA_Quarterly!$I66&gt;0,ROUND(IFTA_Quarterly!$I66*Int_Exchange_2!P$5/100*P$3,2),0)</f>
        <v>#VALUE!</v>
      </c>
      <c r="Q49" s="2" t="e">
        <f ca="1">+IF(IFTA_Quarterly!$I66&gt;0,ROUND(IFTA_Quarterly!$I66*Int_Exchange_2!Q$5/100*Q$3,2),0)</f>
        <v>#VALUE!</v>
      </c>
      <c r="R49" s="2" t="e">
        <f ca="1">+IF(IFTA_Quarterly!$I66&gt;0,ROUND(IFTA_Quarterly!$I66*Int_Exchange_2!R$5/100*R$3,2),0)</f>
        <v>#VALUE!</v>
      </c>
      <c r="S49" s="2" t="e">
        <f ca="1">+IF(IFTA_Quarterly!$I66&gt;0,ROUND(IFTA_Quarterly!$I66*Int_Exchange_2!S$5/100*S$3,2),0)</f>
        <v>#VALUE!</v>
      </c>
      <c r="T49" s="2" t="e">
        <f ca="1">+IF(IFTA_Quarterly!$I66&gt;0,ROUND(IFTA_Quarterly!$I66*Int_Exchange_2!T$5/100*T$3,2),0)</f>
        <v>#VALUE!</v>
      </c>
      <c r="U49" s="2" t="e">
        <f ca="1">+IF(IFTA_Quarterly!$I66&gt;0,ROUND(IFTA_Quarterly!$I66*Int_Exchange_2!U$5/100*U$3,2),0)</f>
        <v>#VALUE!</v>
      </c>
      <c r="V49" s="2" t="e">
        <f ca="1">+IF(IFTA_Quarterly!$I66&gt;0,ROUND(IFTA_Quarterly!$I66*Int_Exchange_2!V$5/100*V$3,2),0)</f>
        <v>#VALUE!</v>
      </c>
      <c r="W49" s="2" t="e">
        <f ca="1">+IF(IFTA_Quarterly!$I66&gt;0,ROUND(IFTA_Quarterly!$I66*Int_Exchange_2!W$5/100*W$3,2),0)</f>
        <v>#VALUE!</v>
      </c>
      <c r="X49" s="2" t="e">
        <f ca="1">+IF(IFTA_Quarterly!$I66&gt;0,ROUND(IFTA_Quarterly!$I66*Int_Exchange_2!X$5/100*X$3,2),0)</f>
        <v>#VALUE!</v>
      </c>
      <c r="Y49" s="2" t="e">
        <f ca="1">+IF(IFTA_Quarterly!$I66&gt;0,ROUND(IFTA_Quarterly!$I66*Int_Exchange_2!Y$5/100*Y$3,2),0)</f>
        <v>#VALUE!</v>
      </c>
      <c r="Z49" s="2" t="e">
        <f ca="1">+IF(IFTA_Quarterly!$I66&gt;0,ROUND(IFTA_Quarterly!$I66*Int_Exchange_2!Z$5/100*Z$3,2),0)</f>
        <v>#VALUE!</v>
      </c>
      <c r="AA49" s="2" t="e">
        <f ca="1">+IF(IFTA_Quarterly!$I66&gt;0,ROUND(IFTA_Quarterly!$I66*Int_Exchange_2!AA$5/100*AA$3,2),0)</f>
        <v>#VALUE!</v>
      </c>
      <c r="AB49" s="2" t="e">
        <f ca="1">+IF(IFTA_Quarterly!$I66&gt;0,ROUND(IFTA_Quarterly!$I66*Int_Exchange_2!AB$5/100*AB$3,2),0)</f>
        <v>#VALUE!</v>
      </c>
      <c r="AC49" s="2" t="e">
        <f ca="1">+IF(IFTA_Quarterly!$I66&gt;0,ROUND(IFTA_Quarterly!$I66*Int_Exchange_2!AC$5/100*AC$3,2),0)</f>
        <v>#VALUE!</v>
      </c>
      <c r="AD49" s="2" t="e">
        <f ca="1">+IF(IFTA_Quarterly!$I66&gt;0,ROUND(IFTA_Quarterly!$I66*Int_Exchange_2!AD$5/100*AD$3,2),0)</f>
        <v>#VALUE!</v>
      </c>
      <c r="AE49" s="2" t="e">
        <f ca="1">+IF(IFTA_Quarterly!$I66&gt;0,ROUND(IFTA_Quarterly!$I66*Int_Exchange_2!AE$5/100*AE$3,2),0)</f>
        <v>#VALUE!</v>
      </c>
      <c r="AF49" s="2" t="e">
        <f ca="1">+IF(IFTA_Quarterly!$I66&gt;0,ROUND(IFTA_Quarterly!$I66*Int_Exchange_2!AF$5/100*AF$3,2),0)</f>
        <v>#VALUE!</v>
      </c>
      <c r="AG49" s="2" t="e">
        <f ca="1">+IF(IFTA_Quarterly!$I66&gt;0,ROUND(IFTA_Quarterly!$I66*Int_Exchange_2!AG$5/100*AG$3,2),0)</f>
        <v>#VALUE!</v>
      </c>
      <c r="AH49" s="2" t="e">
        <f ca="1">+IF(IFTA_Quarterly!$I66&gt;0,ROUND(IFTA_Quarterly!$I66*Int_Exchange_2!AH$5/100*AH$3,2),0)</f>
        <v>#VALUE!</v>
      </c>
      <c r="AI49" s="2" t="e">
        <f ca="1">+IF(IFTA_Quarterly!$I66&gt;0,ROUND(IFTA_Quarterly!$I66*Int_Exchange_2!AI$5/100*AI$3,2),0)</f>
        <v>#VALUE!</v>
      </c>
      <c r="AJ49" s="2" t="e">
        <f ca="1">+IF(IFTA_Quarterly!$I66&gt;0,ROUND(IFTA_Quarterly!$I66*Int_Exchange_2!AJ$5/100*AJ$3,2),0)</f>
        <v>#VALUE!</v>
      </c>
      <c r="AK49" s="2" t="e">
        <f ca="1">+IF(IFTA_Quarterly!$I66&gt;0,ROUND(IFTA_Quarterly!$I66*Int_Exchange_2!AK$5/100*AK$3,2),0)</f>
        <v>#VALUE!</v>
      </c>
      <c r="AL49" s="2" t="e">
        <f ca="1">+IF(IFTA_Quarterly!$I66&gt;0,ROUND(IFTA_Quarterly!$I66*Int_Exchange_2!AL$5/100*AL$3,2),0)</f>
        <v>#VALUE!</v>
      </c>
      <c r="AM49" s="2" t="e">
        <f ca="1">+IF(IFTA_Quarterly!$I66&gt;0,ROUND(IFTA_Quarterly!$I66*Int_Exchange_2!AM$5/100*AM$3,2),0)</f>
        <v>#VALUE!</v>
      </c>
      <c r="AN49" s="2" t="e">
        <f ca="1">+IF(IFTA_Quarterly!$I66&gt;0,ROUND(IFTA_Quarterly!$I66*Int_Exchange_2!AN$5/100*AN$3,2),0)</f>
        <v>#VALUE!</v>
      </c>
      <c r="AO49" s="2" t="e">
        <f ca="1">+IF(IFTA_Quarterly!$I66&gt;0,ROUND(IFTA_Quarterly!$I66*Int_Exchange_2!AO$5/100*AO$3,2),0)</f>
        <v>#VALUE!</v>
      </c>
      <c r="AP49" s="2" t="e">
        <f ca="1">+IF(IFTA_Quarterly!$I66&gt;0,ROUND(IFTA_Quarterly!$I66*Int_Exchange_2!AP$5/100*AP$3,2),0)</f>
        <v>#VALUE!</v>
      </c>
      <c r="AQ49" s="2" t="e">
        <f ca="1">+IF(IFTA_Quarterly!$I66&gt;0,ROUND(IFTA_Quarterly!$I66*Int_Exchange_2!AQ$5/100*AQ$3,2),0)</f>
        <v>#VALUE!</v>
      </c>
      <c r="AR49" s="2" t="e">
        <f ca="1">+IF(IFTA_Quarterly!$I66&gt;0,ROUND(IFTA_Quarterly!$I66*Int_Exchange_2!AR$5/100*AR$3,2),0)</f>
        <v>#VALUE!</v>
      </c>
      <c r="AS49" s="2" t="e">
        <f ca="1">+IF(IFTA_Quarterly!$I66&gt;0,ROUND(IFTA_Quarterly!$I66*Int_Exchange_2!AS$5/100*AS$3,2),0)</f>
        <v>#VALUE!</v>
      </c>
      <c r="AT49" s="2" t="e">
        <f ca="1">+IF(IFTA_Quarterly!$I66&gt;0,ROUND(IFTA_Quarterly!$I66*Int_Exchange_2!AT$5/100*AT$3,2),0)</f>
        <v>#VALUE!</v>
      </c>
      <c r="AU49" s="2" t="e">
        <f ca="1">+IF(IFTA_Quarterly!$I66&gt;0,ROUND(IFTA_Quarterly!$I66*Int_Exchange_2!AU$5/100*AU$3,2),0)</f>
        <v>#VALUE!</v>
      </c>
      <c r="AV49" s="2" t="e">
        <f ca="1">+IF(IFTA_Quarterly!$I66&gt;0,ROUND(IFTA_Quarterly!$I66*Int_Exchange_2!AV$5/100*AV$3,2),0)</f>
        <v>#VALUE!</v>
      </c>
      <c r="AW49" s="2" t="e">
        <f ca="1">+IF(IFTA_Quarterly!$I66&gt;0,ROUND(IFTA_Quarterly!$I66*Int_Exchange_2!AW$5/100*AW$3,2),0)</f>
        <v>#VALUE!</v>
      </c>
      <c r="AX49" s="2" t="e">
        <f ca="1">+IF(IFTA_Quarterly!$I66&gt;0,ROUND(IFTA_Quarterly!$I66*Int_Exchange_2!AX$5/100*AX$3,2),0)</f>
        <v>#VALUE!</v>
      </c>
      <c r="AY49" s="2" t="e">
        <f ca="1">+IF(IFTA_Quarterly!$I66&gt;0,ROUND(IFTA_Quarterly!$I66*Int_Exchange_2!AY$5/100*AY$3,2),0)</f>
        <v>#VALUE!</v>
      </c>
      <c r="AZ49" s="2" t="e">
        <f ca="1">+IF(IFTA_Quarterly!$I66&gt;0,ROUND(IFTA_Quarterly!$I66*Int_Exchange_2!AZ$5/100*AZ$3,2),0)</f>
        <v>#VALUE!</v>
      </c>
      <c r="BA49" s="2" t="e">
        <f ca="1">+IF(IFTA_Quarterly!$I66&gt;0,ROUND(IFTA_Quarterly!$I66*Int_Exchange_2!BA$5/100*BA$3,2),0)</f>
        <v>#VALUE!</v>
      </c>
      <c r="BB49" s="2" t="e">
        <f ca="1">+IF(IFTA_Quarterly!$I66&gt;0,ROUND(IFTA_Quarterly!$I66*Int_Exchange_2!BB$5/100*BB$3,2),0)</f>
        <v>#VALUE!</v>
      </c>
      <c r="BC49" s="2" t="e">
        <f ca="1">+IF(IFTA_Quarterly!$I66&gt;0,ROUND(IFTA_Quarterly!$I66*Int_Exchange_2!BC$5/100*BC$3,2),0)</f>
        <v>#VALUE!</v>
      </c>
      <c r="BD49" s="2" t="e">
        <f ca="1">+IF(IFTA_Quarterly!$I66&gt;0,ROUND(IFTA_Quarterly!$I66*Int_Exchange_2!BD$5/100*BD$3,2),0)</f>
        <v>#VALUE!</v>
      </c>
      <c r="BE49" s="2" t="e">
        <f ca="1">+IF(IFTA_Quarterly!$I66&gt;0,ROUND(IFTA_Quarterly!$I66*Int_Exchange_2!BE$5/100*BE$3,2),0)</f>
        <v>#VALUE!</v>
      </c>
      <c r="BF49" s="2" t="e">
        <f ca="1">+IF(IFTA_Quarterly!$I66&gt;0,ROUND(IFTA_Quarterly!$I66*Int_Exchange_2!BF$5/100*BF$3,2),0)</f>
        <v>#VALUE!</v>
      </c>
      <c r="BG49" s="2" t="e">
        <f ca="1">+IF(IFTA_Quarterly!$I66&gt;0,ROUND(IFTA_Quarterly!$I66*Int_Exchange_2!BG$5/100*BG$3,2),0)</f>
        <v>#VALUE!</v>
      </c>
      <c r="BH49" s="2" t="e">
        <f ca="1">+IF(IFTA_Quarterly!$I66&gt;0,ROUND(IFTA_Quarterly!$I66*Int_Exchange_2!BH$5/100*BH$3,2),0)</f>
        <v>#VALUE!</v>
      </c>
      <c r="BI49" s="2" t="e">
        <f ca="1">+IF(IFTA_Quarterly!$I66&gt;0,ROUND(IFTA_Quarterly!$I66*Int_Exchange_2!BI$5/100*BI$3,2),0)</f>
        <v>#VALUE!</v>
      </c>
      <c r="BJ49" s="2" t="e">
        <f ca="1">+IF(IFTA_Quarterly!$I66&gt;0,ROUND(IFTA_Quarterly!$I66*Int_Exchange_2!BJ$5/100*BJ$3,2),0)</f>
        <v>#VALUE!</v>
      </c>
      <c r="BK49" s="2" t="e">
        <f ca="1">+IF(IFTA_Quarterly!$I66&gt;0,ROUND(IFTA_Quarterly!$I66*Int_Exchange_2!BK$5/100*BK$3,2),0)</f>
        <v>#VALUE!</v>
      </c>
      <c r="BL49" s="2" t="e">
        <f ca="1">+IF(IFTA_Quarterly!$I66&gt;0,ROUND(IFTA_Quarterly!$I66*Int_Exchange_2!BL$5/100*BL$3,2),0)</f>
        <v>#VALUE!</v>
      </c>
      <c r="BM49" s="2" t="e">
        <f ca="1">+IF(IFTA_Quarterly!$I66&gt;0,ROUND(IFTA_Quarterly!$I66*Int_Exchange_2!BM$5/100*BM$3,2),0)</f>
        <v>#VALUE!</v>
      </c>
      <c r="BN49" s="2" t="e">
        <f ca="1">+IF(IFTA_Quarterly!$I66&gt;0,ROUND(IFTA_Quarterly!$I66*Int_Exchange_2!BN$5/100*BN$3,2),0)</f>
        <v>#VALUE!</v>
      </c>
      <c r="BO49" s="2" t="e">
        <f ca="1">+IF(IFTA_Quarterly!$I66&gt;0,ROUND(IFTA_Quarterly!$I66*Int_Exchange_2!BO$5/100*BO$3,2),0)</f>
        <v>#VALUE!</v>
      </c>
      <c r="BP49" s="2" t="e">
        <f ca="1">+IF(IFTA_Quarterly!$I66&gt;0,ROUND(IFTA_Quarterly!$I66*Int_Exchange_2!BP$5/100*BP$3,2),0)</f>
        <v>#VALUE!</v>
      </c>
      <c r="BQ49" s="2" t="e">
        <f ca="1">+IF(IFTA_Quarterly!$I66&gt;0,ROUND(IFTA_Quarterly!$I66*Int_Exchange_2!BQ$5/100*BQ$3,2),0)</f>
        <v>#VALUE!</v>
      </c>
      <c r="BR49" s="2" t="e">
        <f ca="1">+IF(IFTA_Quarterly!$I66&gt;0,ROUND(IFTA_Quarterly!$I66*Int_Exchange_2!BR$5/100*BR$3,2),0)</f>
        <v>#VALUE!</v>
      </c>
      <c r="BS49" s="2" t="e">
        <f ca="1">+IF(IFTA_Quarterly!$I66&gt;0,ROUND(IFTA_Quarterly!$I66*Int_Exchange_2!BS$5/100*BS$3,2),0)</f>
        <v>#VALUE!</v>
      </c>
      <c r="BT49" s="2" t="e">
        <f ca="1">+IF(IFTA_Quarterly!$I66&gt;0,ROUND(IFTA_Quarterly!$I66*Int_Exchange_2!BT$5/100*BT$3,2),0)</f>
        <v>#VALUE!</v>
      </c>
      <c r="BU49" s="2" t="e">
        <f ca="1">+IF(IFTA_Quarterly!$I66&gt;0,ROUND(IFTA_Quarterly!$I66*Int_Exchange_2!BU$5/100*BU$3,2),0)</f>
        <v>#VALUE!</v>
      </c>
      <c r="BV49" s="2" t="e">
        <f ca="1">+IF(IFTA_Quarterly!$I66&gt;0,ROUND(IFTA_Quarterly!$I66*Int_Exchange_2!BV$5/100*BV$3,2),0)</f>
        <v>#VALUE!</v>
      </c>
      <c r="BW49" s="2" t="e">
        <f ca="1">+IF(IFTA_Quarterly!$I66&gt;0,ROUND(IFTA_Quarterly!$I66*Int_Exchange_2!BW$5/100*BW$3,2),0)</f>
        <v>#VALUE!</v>
      </c>
      <c r="BX49" s="2" t="e">
        <f ca="1">+IF(IFTA_Quarterly!$I66&gt;0,ROUND(IFTA_Quarterly!$I66*Int_Exchange_2!BX$5/100*BX$3,2),0)</f>
        <v>#VALUE!</v>
      </c>
      <c r="BY49" s="2" t="e">
        <f ca="1">+IF(IFTA_Quarterly!$I66&gt;0,ROUND(IFTA_Quarterly!$I66*Int_Exchange_2!BY$5/100*BY$3,2),0)</f>
        <v>#VALUE!</v>
      </c>
      <c r="BZ49" s="2" t="e">
        <f ca="1">+IF(IFTA_Quarterly!$I66&gt;0,ROUND(IFTA_Quarterly!$I66*Int_Exchange_2!BZ$5/100*BZ$3,2),0)</f>
        <v>#VALUE!</v>
      </c>
      <c r="CA49" s="2" t="e">
        <f ca="1">+IF(IFTA_Quarterly!$I66&gt;0,ROUND(IFTA_Quarterly!$I66*Int_Exchange_2!CA$5/100*CA$3,2),0)</f>
        <v>#VALUE!</v>
      </c>
      <c r="CB49" s="2" t="e">
        <f ca="1">+IF(IFTA_Quarterly!$I66&gt;0,ROUND(IFTA_Quarterly!$I66*Int_Exchange_2!CB$5/100*CB$3,2),0)</f>
        <v>#VALUE!</v>
      </c>
      <c r="CC49" s="2" t="e">
        <f ca="1">+IF(IFTA_Quarterly!$I66&gt;0,ROUND(IFTA_Quarterly!$I66*Int_Exchange_2!CC$5/100*CC$3,2),0)</f>
        <v>#VALUE!</v>
      </c>
      <c r="CD49" s="2" t="e">
        <f ca="1">+IF(IFTA_Quarterly!$I66&gt;0,ROUND(IFTA_Quarterly!$I66*Int_Exchange_2!CD$5/100*CD$3,2),0)</f>
        <v>#VALUE!</v>
      </c>
      <c r="CE49" s="2" t="e">
        <f ca="1">+IF(IFTA_Quarterly!$I66&gt;0,ROUND(IFTA_Quarterly!$I66*Int_Exchange_2!CE$5/100*CE$3,2),0)</f>
        <v>#VALUE!</v>
      </c>
      <c r="CF49" s="2" t="e">
        <f ca="1">+IF(IFTA_Quarterly!$I66&gt;0,ROUND(IFTA_Quarterly!$I66*Int_Exchange_2!CF$5/100*CF$3,2),0)</f>
        <v>#VALUE!</v>
      </c>
      <c r="CG49" s="2" t="e">
        <f ca="1">+IF(IFTA_Quarterly!$I66&gt;0,ROUND(IFTA_Quarterly!$I66*Int_Exchange_2!CG$5/100*CG$3,2),0)</f>
        <v>#VALUE!</v>
      </c>
      <c r="CH49" s="2" t="e">
        <f ca="1">+IF(IFTA_Quarterly!$I66&gt;0,ROUND(IFTA_Quarterly!$I66*Int_Exchange_2!CH$5/100*CH$3,2),0)</f>
        <v>#VALUE!</v>
      </c>
      <c r="CI49" s="2" t="e">
        <f ca="1">+IF(IFTA_Quarterly!$I66&gt;0,ROUND(IFTA_Quarterly!$I66*Int_Exchange_2!CI$5/100*CI$3,2),0)</f>
        <v>#VALUE!</v>
      </c>
      <c r="CJ49" s="2" t="e">
        <f ca="1">+IF(IFTA_Quarterly!$I66&gt;0,ROUND(IFTA_Quarterly!$I66*Int_Exchange_2!CJ$5/100*CJ$3,2),0)</f>
        <v>#VALUE!</v>
      </c>
      <c r="CK49" s="2" t="e">
        <f ca="1">+IF(IFTA_Quarterly!$I66&gt;0,ROUND(IFTA_Quarterly!$I66*Int_Exchange_2!CK$5/100*CK$3,2),0)</f>
        <v>#VALUE!</v>
      </c>
      <c r="CL49" s="2" t="e">
        <f ca="1">+IF(IFTA_Quarterly!$I66&gt;0,ROUND(IFTA_Quarterly!$I66*Int_Exchange_2!CL$5/100*CL$3,2),0)</f>
        <v>#VALUE!</v>
      </c>
      <c r="CM49" s="2" t="e">
        <f ca="1">+IF(IFTA_Quarterly!$I66&gt;0,ROUND(IFTA_Quarterly!$I66*Int_Exchange_2!CM$5/100*CM$3,2),0)</f>
        <v>#VALUE!</v>
      </c>
      <c r="CN49" s="2" t="e">
        <f ca="1">+IF(IFTA_Quarterly!$I66&gt;0,ROUND(IFTA_Quarterly!$I66*Int_Exchange_2!CN$5/100*CN$3,2),0)</f>
        <v>#VALUE!</v>
      </c>
      <c r="CO49" s="2" t="e">
        <f ca="1">+IF(IFTA_Quarterly!$I66&gt;0,ROUND(IFTA_Quarterly!$I66*Int_Exchange_2!CO$5/100*CO$3,2),0)</f>
        <v>#VALUE!</v>
      </c>
      <c r="CP49" s="2" t="e">
        <f ca="1">+IF(IFTA_Quarterly!$I66&gt;0,ROUND(IFTA_Quarterly!$I66*Int_Exchange_2!CP$5/100*CP$3,2),0)</f>
        <v>#VALUE!</v>
      </c>
      <c r="CQ49" s="2" t="e">
        <f ca="1">+IF(IFTA_Quarterly!$I66&gt;0,ROUND(IFTA_Quarterly!$I66*Int_Exchange_2!CQ$5/100*CQ$3,2),0)</f>
        <v>#VALUE!</v>
      </c>
      <c r="CR49" s="2" t="e">
        <f ca="1">+IF(IFTA_Quarterly!$I66&gt;0,ROUND(IFTA_Quarterly!$I66*Int_Exchange_2!CR$5/100*CR$3,2),0)</f>
        <v>#VALUE!</v>
      </c>
      <c r="CS49" s="2" t="e">
        <f ca="1">+IF(IFTA_Quarterly!$I66&gt;0,ROUND(IFTA_Quarterly!$I66*Int_Exchange_2!CS$5/100*CS$3,2),0)</f>
        <v>#VALUE!</v>
      </c>
      <c r="CT49" s="2" t="e">
        <f ca="1">+IF(IFTA_Quarterly!$I66&gt;0,ROUND(IFTA_Quarterly!$I66*Int_Exchange_2!CT$5/100*CT$3,2),0)</f>
        <v>#VALUE!</v>
      </c>
      <c r="CU49" s="2" t="e">
        <f ca="1">+IF(IFTA_Quarterly!$I66&gt;0,ROUND(IFTA_Quarterly!$I66*Int_Exchange_2!CU$5/100*CU$3,2),0)</f>
        <v>#VALUE!</v>
      </c>
      <c r="CV49" s="2" t="e">
        <f ca="1">+IF(IFTA_Quarterly!$I66&gt;0,ROUND(IFTA_Quarterly!$I66*Int_Exchange_2!CV$5/100*CV$3,2),0)</f>
        <v>#VALUE!</v>
      </c>
      <c r="CW49" s="2" t="e">
        <f ca="1">+IF(IFTA_Quarterly!$I66&gt;0,ROUND(IFTA_Quarterly!$I66*Int_Exchange_2!CW$5/100*CW$3,2),0)</f>
        <v>#VALUE!</v>
      </c>
      <c r="CX49" s="2" t="e">
        <f ca="1">+IF(IFTA_Quarterly!$I66&gt;0,ROUND(IFTA_Quarterly!$I66*Int_Exchange_2!CX$5/100*CX$3,2),0)</f>
        <v>#VALUE!</v>
      </c>
      <c r="CY49" s="2" t="e">
        <f ca="1">+IF(IFTA_Quarterly!$I66&gt;0,ROUND(IFTA_Quarterly!$I66*Int_Exchange_2!CY$5/100*CY$3,2),0)</f>
        <v>#VALUE!</v>
      </c>
      <c r="CZ49" s="2" t="e">
        <f ca="1">+IF(IFTA_Quarterly!$I66&gt;0,ROUND(IFTA_Quarterly!$I66*Int_Exchange_2!CZ$5/100*CZ$3,2),0)</f>
        <v>#VALUE!</v>
      </c>
      <c r="DA49" s="2" t="e">
        <f ca="1">+IF(IFTA_Quarterly!$I66&gt;0,ROUND(IFTA_Quarterly!$I66*Int_Exchange_2!DA$5/100*DA$3,2),0)</f>
        <v>#VALUE!</v>
      </c>
      <c r="DB49" s="2" t="e">
        <f ca="1">+IF(IFTA_Quarterly!$I66&gt;0,ROUND(IFTA_Quarterly!$I66*Int_Exchange_2!DB$5/100*DB$3,2),0)</f>
        <v>#VALUE!</v>
      </c>
      <c r="DC49" s="2" t="e">
        <f ca="1">+IF(IFTA_Quarterly!$I66&gt;0,ROUND(IFTA_Quarterly!$I66*Int_Exchange_2!DC$5/100*DC$3,2),0)</f>
        <v>#VALUE!</v>
      </c>
      <c r="DD49" s="2" t="e">
        <f ca="1">+IF(IFTA_Quarterly!$I66&gt;0,ROUND(IFTA_Quarterly!$I66*Int_Exchange_2!DD$5/100*DD$3,2),0)</f>
        <v>#VALUE!</v>
      </c>
      <c r="DE49" s="2" t="e">
        <f ca="1">+IF(IFTA_Quarterly!$I66&gt;0,ROUND(IFTA_Quarterly!$I66*Int_Exchange_2!DE$5/100*DE$3,2),0)</f>
        <v>#VALUE!</v>
      </c>
      <c r="DF49" s="2" t="e">
        <f ca="1">+IF(IFTA_Quarterly!$I66&gt;0,ROUND(IFTA_Quarterly!$I66*Int_Exchange_2!DF$5/100*DF$3,2),0)</f>
        <v>#VALUE!</v>
      </c>
      <c r="DG49" s="2" t="e">
        <f ca="1">+IF(IFTA_Quarterly!$I66&gt;0,ROUND(IFTA_Quarterly!$I66*Int_Exchange_2!DG$5/100*DG$3,2),0)</f>
        <v>#VALUE!</v>
      </c>
      <c r="DH49" s="2" t="e">
        <f ca="1">+IF(IFTA_Quarterly!$I66&gt;0,ROUND(IFTA_Quarterly!$I66*Int_Exchange_2!DH$5/100*DH$3,2),0)</f>
        <v>#VALUE!</v>
      </c>
      <c r="DI49" s="2" t="e">
        <f ca="1">+IF(IFTA_Quarterly!$I66&gt;0,ROUND(IFTA_Quarterly!$I66*Int_Exchange_2!DI$5/100*DI$3,2),0)</f>
        <v>#VALUE!</v>
      </c>
      <c r="DJ49" s="2" t="e">
        <f ca="1">+IF(IFTA_Quarterly!$I66&gt;0,ROUND(IFTA_Quarterly!$I66*Int_Exchange_2!DJ$5/100*DJ$3,2),0)</f>
        <v>#VALUE!</v>
      </c>
      <c r="DK49" s="2" t="e">
        <f ca="1">+IF(IFTA_Quarterly!$I66&gt;0,ROUND(IFTA_Quarterly!$I66*Int_Exchange_2!DK$5/100*DK$3,2),0)</f>
        <v>#VALUE!</v>
      </c>
      <c r="DL49" s="2" t="e">
        <f ca="1">+IF(IFTA_Quarterly!$I66&gt;0,ROUND(IFTA_Quarterly!$I66*Int_Exchange_2!DL$5/100*DL$3,2),0)</f>
        <v>#VALUE!</v>
      </c>
      <c r="DM49" s="2" t="e">
        <f ca="1">+IF(IFTA_Quarterly!$I66&gt;0,ROUND(IFTA_Quarterly!$I66*Int_Exchange_2!DM$5/100*DM$3,2),0)</f>
        <v>#VALUE!</v>
      </c>
      <c r="DN49" s="2" t="e">
        <f ca="1">+IF(IFTA_Quarterly!$I66&gt;0,ROUND(IFTA_Quarterly!$I66*Int_Exchange_2!DN$5/100*DN$3,2),0)</f>
        <v>#VALUE!</v>
      </c>
      <c r="DO49" s="2" t="e">
        <f ca="1">+IF(IFTA_Quarterly!$I66&gt;0,ROUND(IFTA_Quarterly!$I66*Int_Exchange_2!DO$5/100*DO$3,2),0)</f>
        <v>#VALUE!</v>
      </c>
      <c r="DP49" s="2" t="e">
        <f ca="1">+IF(IFTA_Quarterly!$I66&gt;0,ROUND(IFTA_Quarterly!$I66*Int_Exchange_2!DP$5/100*DP$3,2),0)</f>
        <v>#VALUE!</v>
      </c>
      <c r="DQ49" s="2" t="e">
        <f ca="1">+IF(IFTA_Quarterly!$I66&gt;0,ROUND(IFTA_Quarterly!$I66*Int_Exchange_2!DQ$5/100*DQ$3,2),0)</f>
        <v>#VALUE!</v>
      </c>
      <c r="DR49" s="2" t="e">
        <f ca="1">+IF(IFTA_Quarterly!$I66&gt;0,ROUND(IFTA_Quarterly!$I66*Int_Exchange_2!DR$5/100*DR$3,2),0)</f>
        <v>#VALUE!</v>
      </c>
      <c r="DS49" s="2" t="e">
        <f ca="1">+IF(IFTA_Quarterly!$I66&gt;0,ROUND(IFTA_Quarterly!$I66*Int_Exchange_2!DS$5/100*DS$3,2),0)</f>
        <v>#VALUE!</v>
      </c>
      <c r="DT49" s="2" t="e">
        <f ca="1">+IF(IFTA_Quarterly!$I66&gt;0,ROUND(IFTA_Quarterly!$I66*Int_Exchange_2!DT$5/100*DT$3,2),0)</f>
        <v>#VALUE!</v>
      </c>
      <c r="DU49" s="2" t="e">
        <f ca="1">+IF(IFTA_Quarterly!$I66&gt;0,ROUND(IFTA_Quarterly!$I66*Int_Exchange_2!DU$5/100*DU$3,2),0)</f>
        <v>#VALUE!</v>
      </c>
      <c r="DV49" s="2" t="e">
        <f ca="1">+IF(IFTA_Quarterly!$I66&gt;0,ROUND(IFTA_Quarterly!$I66*Int_Exchange_2!DV$5/100*DV$3,2),0)</f>
        <v>#VALUE!</v>
      </c>
      <c r="DW49" s="2" t="e">
        <f ca="1">+IF(IFTA_Quarterly!$I66&gt;0,ROUND(IFTA_Quarterly!$I66*Int_Exchange_2!DW$5/100*DW$3,2),0)</f>
        <v>#VALUE!</v>
      </c>
      <c r="DX49" s="2" t="e">
        <f ca="1">+IF(IFTA_Quarterly!$I66&gt;0,ROUND(IFTA_Quarterly!$I66*Int_Exchange_2!DX$5/100*DX$3,2),0)</f>
        <v>#VALUE!</v>
      </c>
      <c r="DY49" s="2" t="e">
        <f ca="1">+IF(IFTA_Quarterly!$I66&gt;0,ROUND(IFTA_Quarterly!$I66*Int_Exchange_2!DY$5/100*DY$3,2),0)</f>
        <v>#VALUE!</v>
      </c>
      <c r="DZ49" s="2" t="e">
        <f ca="1">+IF(IFTA_Quarterly!$I66&gt;0,ROUND(IFTA_Quarterly!$I66*Int_Exchange_2!DZ$5/100*DZ$3,2),0)</f>
        <v>#VALUE!</v>
      </c>
      <c r="EA49" s="2" t="e">
        <f ca="1">+IF(IFTA_Quarterly!$I66&gt;0,ROUND(IFTA_Quarterly!$I66*Int_Exchange_2!EA$5/100*EA$3,2),0)</f>
        <v>#VALUE!</v>
      </c>
      <c r="EB49" s="2" t="e">
        <f ca="1">+IF(IFTA_Quarterly!$I66&gt;0,ROUND(IFTA_Quarterly!$I66*Int_Exchange_2!EB$5/100*EB$3,2),0)</f>
        <v>#VALUE!</v>
      </c>
      <c r="EC49" s="2" t="e">
        <f ca="1">+IF(IFTA_Quarterly!$I66&gt;0,ROUND(IFTA_Quarterly!$I66*Int_Exchange_2!EC$5/100*EC$3,2),0)</f>
        <v>#VALUE!</v>
      </c>
      <c r="ED49" s="2" t="e">
        <f ca="1">+IF(IFTA_Quarterly!$I66&gt;0,ROUND(IFTA_Quarterly!$I66*Int_Exchange_2!ED$5/100*ED$3,2),0)</f>
        <v>#VALUE!</v>
      </c>
      <c r="EE49" s="2" t="e">
        <f ca="1">+IF(IFTA_Quarterly!$I66&gt;0,ROUND(IFTA_Quarterly!$I66*Int_Exchange_2!EE$5/100*EE$3,2),0)</f>
        <v>#VALUE!</v>
      </c>
    </row>
    <row r="50" spans="1:135" x14ac:dyDescent="0.25">
      <c r="A50" s="2" t="s">
        <v>57</v>
      </c>
      <c r="B50" s="2" t="str">
        <f t="shared" ca="1" si="97"/>
        <v/>
      </c>
      <c r="C50" s="2" t="e">
        <f ca="1">+IF(IFTA_Quarterly!$I67&gt;0,ROUND(IFTA_Quarterly!$I67*Int_Exchange_2!C$5/100*C$3,2),0)</f>
        <v>#VALUE!</v>
      </c>
      <c r="D50" s="2" t="e">
        <f ca="1">+IF(IFTA_Quarterly!$I67&gt;0,ROUND(IFTA_Quarterly!$I67*Int_Exchange_2!D$5/100*D$3,2),0)</f>
        <v>#VALUE!</v>
      </c>
      <c r="E50" s="2" t="e">
        <f ca="1">+IF(IFTA_Quarterly!$I67&gt;0,ROUND(IFTA_Quarterly!$I67*Int_Exchange_2!E$5/100*E$3,2),0)</f>
        <v>#VALUE!</v>
      </c>
      <c r="F50" s="2" t="e">
        <f ca="1">+IF(IFTA_Quarterly!$I67&gt;0,ROUND(IFTA_Quarterly!$I67*Int_Exchange_2!F$5/100*F$3,2),0)</f>
        <v>#VALUE!</v>
      </c>
      <c r="G50" s="2" t="e">
        <f ca="1">+IF(IFTA_Quarterly!$I67&gt;0,ROUND(IFTA_Quarterly!$I67*Int_Exchange_2!G$5/100*G$3,2),0)</f>
        <v>#VALUE!</v>
      </c>
      <c r="H50" s="2" t="e">
        <f ca="1">+IF(IFTA_Quarterly!$I67&gt;0,ROUND(IFTA_Quarterly!$I67*Int_Exchange_2!H$5/100*H$3,2),0)</f>
        <v>#VALUE!</v>
      </c>
      <c r="I50" s="2" t="e">
        <f ca="1">+IF(IFTA_Quarterly!$I67&gt;0,ROUND(IFTA_Quarterly!$I67*Int_Exchange_2!I$5/100*I$3,2),0)</f>
        <v>#VALUE!</v>
      </c>
      <c r="J50" s="2" t="e">
        <f ca="1">+IF(IFTA_Quarterly!$I67&gt;0,ROUND(IFTA_Quarterly!$I67*Int_Exchange_2!J$5/100*J$3,2),0)</f>
        <v>#VALUE!</v>
      </c>
      <c r="K50" s="2" t="e">
        <f ca="1">+IF(IFTA_Quarterly!$I67&gt;0,ROUND(IFTA_Quarterly!$I67*Int_Exchange_2!K$5/100*K$3,2),0)</f>
        <v>#VALUE!</v>
      </c>
      <c r="L50" s="2" t="e">
        <f ca="1">+IF(IFTA_Quarterly!$I67&gt;0,ROUND(IFTA_Quarterly!$I67*Int_Exchange_2!L$5/100*L$3,2),0)</f>
        <v>#VALUE!</v>
      </c>
      <c r="M50" s="2" t="e">
        <f ca="1">+IF(IFTA_Quarterly!$I67&gt;0,ROUND(IFTA_Quarterly!$I67*Int_Exchange_2!M$5/100*M$3,2),0)</f>
        <v>#VALUE!</v>
      </c>
      <c r="N50" s="2" t="e">
        <f ca="1">+IF(IFTA_Quarterly!$I67&gt;0,ROUND(IFTA_Quarterly!$I67*Int_Exchange_2!N$5/100*N$3,2),0)</f>
        <v>#VALUE!</v>
      </c>
      <c r="O50" s="2" t="e">
        <f ca="1">+IF(IFTA_Quarterly!$I67&gt;0,ROUND(IFTA_Quarterly!$I67*Int_Exchange_2!O$5/100*O$3,2),0)</f>
        <v>#VALUE!</v>
      </c>
      <c r="P50" s="2" t="e">
        <f ca="1">+IF(IFTA_Quarterly!$I67&gt;0,ROUND(IFTA_Quarterly!$I67*Int_Exchange_2!P$5/100*P$3,2),0)</f>
        <v>#VALUE!</v>
      </c>
      <c r="Q50" s="2" t="e">
        <f ca="1">+IF(IFTA_Quarterly!$I67&gt;0,ROUND(IFTA_Quarterly!$I67*Int_Exchange_2!Q$5/100*Q$3,2),0)</f>
        <v>#VALUE!</v>
      </c>
      <c r="R50" s="2" t="e">
        <f ca="1">+IF(IFTA_Quarterly!$I67&gt;0,ROUND(IFTA_Quarterly!$I67*Int_Exchange_2!R$5/100*R$3,2),0)</f>
        <v>#VALUE!</v>
      </c>
      <c r="S50" s="2" t="e">
        <f ca="1">+IF(IFTA_Quarterly!$I67&gt;0,ROUND(IFTA_Quarterly!$I67*Int_Exchange_2!S$5/100*S$3,2),0)</f>
        <v>#VALUE!</v>
      </c>
      <c r="T50" s="2" t="e">
        <f ca="1">+IF(IFTA_Quarterly!$I67&gt;0,ROUND(IFTA_Quarterly!$I67*Int_Exchange_2!T$5/100*T$3,2),0)</f>
        <v>#VALUE!</v>
      </c>
      <c r="U50" s="2" t="e">
        <f ca="1">+IF(IFTA_Quarterly!$I67&gt;0,ROUND(IFTA_Quarterly!$I67*Int_Exchange_2!U$5/100*U$3,2),0)</f>
        <v>#VALUE!</v>
      </c>
      <c r="V50" s="2" t="e">
        <f ca="1">+IF(IFTA_Quarterly!$I67&gt;0,ROUND(IFTA_Quarterly!$I67*Int_Exchange_2!V$5/100*V$3,2),0)</f>
        <v>#VALUE!</v>
      </c>
      <c r="W50" s="2" t="e">
        <f ca="1">+IF(IFTA_Quarterly!$I67&gt;0,ROUND(IFTA_Quarterly!$I67*Int_Exchange_2!W$5/100*W$3,2),0)</f>
        <v>#VALUE!</v>
      </c>
      <c r="X50" s="2" t="e">
        <f ca="1">+IF(IFTA_Quarterly!$I67&gt;0,ROUND(IFTA_Quarterly!$I67*Int_Exchange_2!X$5/100*X$3,2),0)</f>
        <v>#VALUE!</v>
      </c>
      <c r="Y50" s="2" t="e">
        <f ca="1">+IF(IFTA_Quarterly!$I67&gt;0,ROUND(IFTA_Quarterly!$I67*Int_Exchange_2!Y$5/100*Y$3,2),0)</f>
        <v>#VALUE!</v>
      </c>
      <c r="Z50" s="2" t="e">
        <f ca="1">+IF(IFTA_Quarterly!$I67&gt;0,ROUND(IFTA_Quarterly!$I67*Int_Exchange_2!Z$5/100*Z$3,2),0)</f>
        <v>#VALUE!</v>
      </c>
      <c r="AA50" s="2" t="e">
        <f ca="1">+IF(IFTA_Quarterly!$I67&gt;0,ROUND(IFTA_Quarterly!$I67*Int_Exchange_2!AA$5/100*AA$3,2),0)</f>
        <v>#VALUE!</v>
      </c>
      <c r="AB50" s="2" t="e">
        <f ca="1">+IF(IFTA_Quarterly!$I67&gt;0,ROUND(IFTA_Quarterly!$I67*Int_Exchange_2!AB$5/100*AB$3,2),0)</f>
        <v>#VALUE!</v>
      </c>
      <c r="AC50" s="2" t="e">
        <f ca="1">+IF(IFTA_Quarterly!$I67&gt;0,ROUND(IFTA_Quarterly!$I67*Int_Exchange_2!AC$5/100*AC$3,2),0)</f>
        <v>#VALUE!</v>
      </c>
      <c r="AD50" s="2" t="e">
        <f ca="1">+IF(IFTA_Quarterly!$I67&gt;0,ROUND(IFTA_Quarterly!$I67*Int_Exchange_2!AD$5/100*AD$3,2),0)</f>
        <v>#VALUE!</v>
      </c>
      <c r="AE50" s="2" t="e">
        <f ca="1">+IF(IFTA_Quarterly!$I67&gt;0,ROUND(IFTA_Quarterly!$I67*Int_Exchange_2!AE$5/100*AE$3,2),0)</f>
        <v>#VALUE!</v>
      </c>
      <c r="AF50" s="2" t="e">
        <f ca="1">+IF(IFTA_Quarterly!$I67&gt;0,ROUND(IFTA_Quarterly!$I67*Int_Exchange_2!AF$5/100*AF$3,2),0)</f>
        <v>#VALUE!</v>
      </c>
      <c r="AG50" s="2" t="e">
        <f ca="1">+IF(IFTA_Quarterly!$I67&gt;0,ROUND(IFTA_Quarterly!$I67*Int_Exchange_2!AG$5/100*AG$3,2),0)</f>
        <v>#VALUE!</v>
      </c>
      <c r="AH50" s="2" t="e">
        <f ca="1">+IF(IFTA_Quarterly!$I67&gt;0,ROUND(IFTA_Quarterly!$I67*Int_Exchange_2!AH$5/100*AH$3,2),0)</f>
        <v>#VALUE!</v>
      </c>
      <c r="AI50" s="2" t="e">
        <f ca="1">+IF(IFTA_Quarterly!$I67&gt;0,ROUND(IFTA_Quarterly!$I67*Int_Exchange_2!AI$5/100*AI$3,2),0)</f>
        <v>#VALUE!</v>
      </c>
      <c r="AJ50" s="2" t="e">
        <f ca="1">+IF(IFTA_Quarterly!$I67&gt;0,ROUND(IFTA_Quarterly!$I67*Int_Exchange_2!AJ$5/100*AJ$3,2),0)</f>
        <v>#VALUE!</v>
      </c>
      <c r="AK50" s="2" t="e">
        <f ca="1">+IF(IFTA_Quarterly!$I67&gt;0,ROUND(IFTA_Quarterly!$I67*Int_Exchange_2!AK$5/100*AK$3,2),0)</f>
        <v>#VALUE!</v>
      </c>
      <c r="AL50" s="2" t="e">
        <f ca="1">+IF(IFTA_Quarterly!$I67&gt;0,ROUND(IFTA_Quarterly!$I67*Int_Exchange_2!AL$5/100*AL$3,2),0)</f>
        <v>#VALUE!</v>
      </c>
      <c r="AM50" s="2" t="e">
        <f ca="1">+IF(IFTA_Quarterly!$I67&gt;0,ROUND(IFTA_Quarterly!$I67*Int_Exchange_2!AM$5/100*AM$3,2),0)</f>
        <v>#VALUE!</v>
      </c>
      <c r="AN50" s="2" t="e">
        <f ca="1">+IF(IFTA_Quarterly!$I67&gt;0,ROUND(IFTA_Quarterly!$I67*Int_Exchange_2!AN$5/100*AN$3,2),0)</f>
        <v>#VALUE!</v>
      </c>
      <c r="AO50" s="2" t="e">
        <f ca="1">+IF(IFTA_Quarterly!$I67&gt;0,ROUND(IFTA_Quarterly!$I67*Int_Exchange_2!AO$5/100*AO$3,2),0)</f>
        <v>#VALUE!</v>
      </c>
      <c r="AP50" s="2" t="e">
        <f ca="1">+IF(IFTA_Quarterly!$I67&gt;0,ROUND(IFTA_Quarterly!$I67*Int_Exchange_2!AP$5/100*AP$3,2),0)</f>
        <v>#VALUE!</v>
      </c>
      <c r="AQ50" s="2" t="e">
        <f ca="1">+IF(IFTA_Quarterly!$I67&gt;0,ROUND(IFTA_Quarterly!$I67*Int_Exchange_2!AQ$5/100*AQ$3,2),0)</f>
        <v>#VALUE!</v>
      </c>
      <c r="AR50" s="2" t="e">
        <f ca="1">+IF(IFTA_Quarterly!$I67&gt;0,ROUND(IFTA_Quarterly!$I67*Int_Exchange_2!AR$5/100*AR$3,2),0)</f>
        <v>#VALUE!</v>
      </c>
      <c r="AS50" s="2" t="e">
        <f ca="1">+IF(IFTA_Quarterly!$I67&gt;0,ROUND(IFTA_Quarterly!$I67*Int_Exchange_2!AS$5/100*AS$3,2),0)</f>
        <v>#VALUE!</v>
      </c>
      <c r="AT50" s="2" t="e">
        <f ca="1">+IF(IFTA_Quarterly!$I67&gt;0,ROUND(IFTA_Quarterly!$I67*Int_Exchange_2!AT$5/100*AT$3,2),0)</f>
        <v>#VALUE!</v>
      </c>
      <c r="AU50" s="2" t="e">
        <f ca="1">+IF(IFTA_Quarterly!$I67&gt;0,ROUND(IFTA_Quarterly!$I67*Int_Exchange_2!AU$5/100*AU$3,2),0)</f>
        <v>#VALUE!</v>
      </c>
      <c r="AV50" s="2" t="e">
        <f ca="1">+IF(IFTA_Quarterly!$I67&gt;0,ROUND(IFTA_Quarterly!$I67*Int_Exchange_2!AV$5/100*AV$3,2),0)</f>
        <v>#VALUE!</v>
      </c>
      <c r="AW50" s="2" t="e">
        <f ca="1">+IF(IFTA_Quarterly!$I67&gt;0,ROUND(IFTA_Quarterly!$I67*Int_Exchange_2!AW$5/100*AW$3,2),0)</f>
        <v>#VALUE!</v>
      </c>
      <c r="AX50" s="2" t="e">
        <f ca="1">+IF(IFTA_Quarterly!$I67&gt;0,ROUND(IFTA_Quarterly!$I67*Int_Exchange_2!AX$5/100*AX$3,2),0)</f>
        <v>#VALUE!</v>
      </c>
      <c r="AY50" s="2" t="e">
        <f ca="1">+IF(IFTA_Quarterly!$I67&gt;0,ROUND(IFTA_Quarterly!$I67*Int_Exchange_2!AY$5/100*AY$3,2),0)</f>
        <v>#VALUE!</v>
      </c>
      <c r="AZ50" s="2" t="e">
        <f ca="1">+IF(IFTA_Quarterly!$I67&gt;0,ROUND(IFTA_Quarterly!$I67*Int_Exchange_2!AZ$5/100*AZ$3,2),0)</f>
        <v>#VALUE!</v>
      </c>
      <c r="BA50" s="2" t="e">
        <f ca="1">+IF(IFTA_Quarterly!$I67&gt;0,ROUND(IFTA_Quarterly!$I67*Int_Exchange_2!BA$5/100*BA$3,2),0)</f>
        <v>#VALUE!</v>
      </c>
      <c r="BB50" s="2" t="e">
        <f ca="1">+IF(IFTA_Quarterly!$I67&gt;0,ROUND(IFTA_Quarterly!$I67*Int_Exchange_2!BB$5/100*BB$3,2),0)</f>
        <v>#VALUE!</v>
      </c>
      <c r="BC50" s="2" t="e">
        <f ca="1">+IF(IFTA_Quarterly!$I67&gt;0,ROUND(IFTA_Quarterly!$I67*Int_Exchange_2!BC$5/100*BC$3,2),0)</f>
        <v>#VALUE!</v>
      </c>
      <c r="BD50" s="2" t="e">
        <f ca="1">+IF(IFTA_Quarterly!$I67&gt;0,ROUND(IFTA_Quarterly!$I67*Int_Exchange_2!BD$5/100*BD$3,2),0)</f>
        <v>#VALUE!</v>
      </c>
      <c r="BE50" s="2" t="e">
        <f ca="1">+IF(IFTA_Quarterly!$I67&gt;0,ROUND(IFTA_Quarterly!$I67*Int_Exchange_2!BE$5/100*BE$3,2),0)</f>
        <v>#VALUE!</v>
      </c>
      <c r="BF50" s="2" t="e">
        <f ca="1">+IF(IFTA_Quarterly!$I67&gt;0,ROUND(IFTA_Quarterly!$I67*Int_Exchange_2!BF$5/100*BF$3,2),0)</f>
        <v>#VALUE!</v>
      </c>
      <c r="BG50" s="2" t="e">
        <f ca="1">+IF(IFTA_Quarterly!$I67&gt;0,ROUND(IFTA_Quarterly!$I67*Int_Exchange_2!BG$5/100*BG$3,2),0)</f>
        <v>#VALUE!</v>
      </c>
      <c r="BH50" s="2" t="e">
        <f ca="1">+IF(IFTA_Quarterly!$I67&gt;0,ROUND(IFTA_Quarterly!$I67*Int_Exchange_2!BH$5/100*BH$3,2),0)</f>
        <v>#VALUE!</v>
      </c>
      <c r="BI50" s="2" t="e">
        <f ca="1">+IF(IFTA_Quarterly!$I67&gt;0,ROUND(IFTA_Quarterly!$I67*Int_Exchange_2!BI$5/100*BI$3,2),0)</f>
        <v>#VALUE!</v>
      </c>
      <c r="BJ50" s="2" t="e">
        <f ca="1">+IF(IFTA_Quarterly!$I67&gt;0,ROUND(IFTA_Quarterly!$I67*Int_Exchange_2!BJ$5/100*BJ$3,2),0)</f>
        <v>#VALUE!</v>
      </c>
      <c r="BK50" s="2" t="e">
        <f ca="1">+IF(IFTA_Quarterly!$I67&gt;0,ROUND(IFTA_Quarterly!$I67*Int_Exchange_2!BK$5/100*BK$3,2),0)</f>
        <v>#VALUE!</v>
      </c>
      <c r="BL50" s="2" t="e">
        <f ca="1">+IF(IFTA_Quarterly!$I67&gt;0,ROUND(IFTA_Quarterly!$I67*Int_Exchange_2!BL$5/100*BL$3,2),0)</f>
        <v>#VALUE!</v>
      </c>
      <c r="BM50" s="2" t="e">
        <f ca="1">+IF(IFTA_Quarterly!$I67&gt;0,ROUND(IFTA_Quarterly!$I67*Int_Exchange_2!BM$5/100*BM$3,2),0)</f>
        <v>#VALUE!</v>
      </c>
      <c r="BN50" s="2" t="e">
        <f ca="1">+IF(IFTA_Quarterly!$I67&gt;0,ROUND(IFTA_Quarterly!$I67*Int_Exchange_2!BN$5/100*BN$3,2),0)</f>
        <v>#VALUE!</v>
      </c>
      <c r="BO50" s="2" t="e">
        <f ca="1">+IF(IFTA_Quarterly!$I67&gt;0,ROUND(IFTA_Quarterly!$I67*Int_Exchange_2!BO$5/100*BO$3,2),0)</f>
        <v>#VALUE!</v>
      </c>
      <c r="BP50" s="2" t="e">
        <f ca="1">+IF(IFTA_Quarterly!$I67&gt;0,ROUND(IFTA_Quarterly!$I67*Int_Exchange_2!BP$5/100*BP$3,2),0)</f>
        <v>#VALUE!</v>
      </c>
      <c r="BQ50" s="2" t="e">
        <f ca="1">+IF(IFTA_Quarterly!$I67&gt;0,ROUND(IFTA_Quarterly!$I67*Int_Exchange_2!BQ$5/100*BQ$3,2),0)</f>
        <v>#VALUE!</v>
      </c>
      <c r="BR50" s="2" t="e">
        <f ca="1">+IF(IFTA_Quarterly!$I67&gt;0,ROUND(IFTA_Quarterly!$I67*Int_Exchange_2!BR$5/100*BR$3,2),0)</f>
        <v>#VALUE!</v>
      </c>
      <c r="BS50" s="2" t="e">
        <f ca="1">+IF(IFTA_Quarterly!$I67&gt;0,ROUND(IFTA_Quarterly!$I67*Int_Exchange_2!BS$5/100*BS$3,2),0)</f>
        <v>#VALUE!</v>
      </c>
      <c r="BT50" s="2" t="e">
        <f ca="1">+IF(IFTA_Quarterly!$I67&gt;0,ROUND(IFTA_Quarterly!$I67*Int_Exchange_2!BT$5/100*BT$3,2),0)</f>
        <v>#VALUE!</v>
      </c>
      <c r="BU50" s="2" t="e">
        <f ca="1">+IF(IFTA_Quarterly!$I67&gt;0,ROUND(IFTA_Quarterly!$I67*Int_Exchange_2!BU$5/100*BU$3,2),0)</f>
        <v>#VALUE!</v>
      </c>
      <c r="BV50" s="2" t="e">
        <f ca="1">+IF(IFTA_Quarterly!$I67&gt;0,ROUND(IFTA_Quarterly!$I67*Int_Exchange_2!BV$5/100*BV$3,2),0)</f>
        <v>#VALUE!</v>
      </c>
      <c r="BW50" s="2" t="e">
        <f ca="1">+IF(IFTA_Quarterly!$I67&gt;0,ROUND(IFTA_Quarterly!$I67*Int_Exchange_2!BW$5/100*BW$3,2),0)</f>
        <v>#VALUE!</v>
      </c>
      <c r="BX50" s="2" t="e">
        <f ca="1">+IF(IFTA_Quarterly!$I67&gt;0,ROUND(IFTA_Quarterly!$I67*Int_Exchange_2!BX$5/100*BX$3,2),0)</f>
        <v>#VALUE!</v>
      </c>
      <c r="BY50" s="2" t="e">
        <f ca="1">+IF(IFTA_Quarterly!$I67&gt;0,ROUND(IFTA_Quarterly!$I67*Int_Exchange_2!BY$5/100*BY$3,2),0)</f>
        <v>#VALUE!</v>
      </c>
      <c r="BZ50" s="2" t="e">
        <f ca="1">+IF(IFTA_Quarterly!$I67&gt;0,ROUND(IFTA_Quarterly!$I67*Int_Exchange_2!BZ$5/100*BZ$3,2),0)</f>
        <v>#VALUE!</v>
      </c>
      <c r="CA50" s="2" t="e">
        <f ca="1">+IF(IFTA_Quarterly!$I67&gt;0,ROUND(IFTA_Quarterly!$I67*Int_Exchange_2!CA$5/100*CA$3,2),0)</f>
        <v>#VALUE!</v>
      </c>
      <c r="CB50" s="2" t="e">
        <f ca="1">+IF(IFTA_Quarterly!$I67&gt;0,ROUND(IFTA_Quarterly!$I67*Int_Exchange_2!CB$5/100*CB$3,2),0)</f>
        <v>#VALUE!</v>
      </c>
      <c r="CC50" s="2" t="e">
        <f ca="1">+IF(IFTA_Quarterly!$I67&gt;0,ROUND(IFTA_Quarterly!$I67*Int_Exchange_2!CC$5/100*CC$3,2),0)</f>
        <v>#VALUE!</v>
      </c>
      <c r="CD50" s="2" t="e">
        <f ca="1">+IF(IFTA_Quarterly!$I67&gt;0,ROUND(IFTA_Quarterly!$I67*Int_Exchange_2!CD$5/100*CD$3,2),0)</f>
        <v>#VALUE!</v>
      </c>
      <c r="CE50" s="2" t="e">
        <f ca="1">+IF(IFTA_Quarterly!$I67&gt;0,ROUND(IFTA_Quarterly!$I67*Int_Exchange_2!CE$5/100*CE$3,2),0)</f>
        <v>#VALUE!</v>
      </c>
      <c r="CF50" s="2" t="e">
        <f ca="1">+IF(IFTA_Quarterly!$I67&gt;0,ROUND(IFTA_Quarterly!$I67*Int_Exchange_2!CF$5/100*CF$3,2),0)</f>
        <v>#VALUE!</v>
      </c>
      <c r="CG50" s="2" t="e">
        <f ca="1">+IF(IFTA_Quarterly!$I67&gt;0,ROUND(IFTA_Quarterly!$I67*Int_Exchange_2!CG$5/100*CG$3,2),0)</f>
        <v>#VALUE!</v>
      </c>
      <c r="CH50" s="2" t="e">
        <f ca="1">+IF(IFTA_Quarterly!$I67&gt;0,ROUND(IFTA_Quarterly!$I67*Int_Exchange_2!CH$5/100*CH$3,2),0)</f>
        <v>#VALUE!</v>
      </c>
      <c r="CI50" s="2" t="e">
        <f ca="1">+IF(IFTA_Quarterly!$I67&gt;0,ROUND(IFTA_Quarterly!$I67*Int_Exchange_2!CI$5/100*CI$3,2),0)</f>
        <v>#VALUE!</v>
      </c>
      <c r="CJ50" s="2" t="e">
        <f ca="1">+IF(IFTA_Quarterly!$I67&gt;0,ROUND(IFTA_Quarterly!$I67*Int_Exchange_2!CJ$5/100*CJ$3,2),0)</f>
        <v>#VALUE!</v>
      </c>
      <c r="CK50" s="2" t="e">
        <f ca="1">+IF(IFTA_Quarterly!$I67&gt;0,ROUND(IFTA_Quarterly!$I67*Int_Exchange_2!CK$5/100*CK$3,2),0)</f>
        <v>#VALUE!</v>
      </c>
      <c r="CL50" s="2" t="e">
        <f ca="1">+IF(IFTA_Quarterly!$I67&gt;0,ROUND(IFTA_Quarterly!$I67*Int_Exchange_2!CL$5/100*CL$3,2),0)</f>
        <v>#VALUE!</v>
      </c>
      <c r="CM50" s="2" t="e">
        <f ca="1">+IF(IFTA_Quarterly!$I67&gt;0,ROUND(IFTA_Quarterly!$I67*Int_Exchange_2!CM$5/100*CM$3,2),0)</f>
        <v>#VALUE!</v>
      </c>
      <c r="CN50" s="2" t="e">
        <f ca="1">+IF(IFTA_Quarterly!$I67&gt;0,ROUND(IFTA_Quarterly!$I67*Int_Exchange_2!CN$5/100*CN$3,2),0)</f>
        <v>#VALUE!</v>
      </c>
      <c r="CO50" s="2" t="e">
        <f ca="1">+IF(IFTA_Quarterly!$I67&gt;0,ROUND(IFTA_Quarterly!$I67*Int_Exchange_2!CO$5/100*CO$3,2),0)</f>
        <v>#VALUE!</v>
      </c>
      <c r="CP50" s="2" t="e">
        <f ca="1">+IF(IFTA_Quarterly!$I67&gt;0,ROUND(IFTA_Quarterly!$I67*Int_Exchange_2!CP$5/100*CP$3,2),0)</f>
        <v>#VALUE!</v>
      </c>
      <c r="CQ50" s="2" t="e">
        <f ca="1">+IF(IFTA_Quarterly!$I67&gt;0,ROUND(IFTA_Quarterly!$I67*Int_Exchange_2!CQ$5/100*CQ$3,2),0)</f>
        <v>#VALUE!</v>
      </c>
      <c r="CR50" s="2" t="e">
        <f ca="1">+IF(IFTA_Quarterly!$I67&gt;0,ROUND(IFTA_Quarterly!$I67*Int_Exchange_2!CR$5/100*CR$3,2),0)</f>
        <v>#VALUE!</v>
      </c>
      <c r="CS50" s="2" t="e">
        <f ca="1">+IF(IFTA_Quarterly!$I67&gt;0,ROUND(IFTA_Quarterly!$I67*Int_Exchange_2!CS$5/100*CS$3,2),0)</f>
        <v>#VALUE!</v>
      </c>
      <c r="CT50" s="2" t="e">
        <f ca="1">+IF(IFTA_Quarterly!$I67&gt;0,ROUND(IFTA_Quarterly!$I67*Int_Exchange_2!CT$5/100*CT$3,2),0)</f>
        <v>#VALUE!</v>
      </c>
      <c r="CU50" s="2" t="e">
        <f ca="1">+IF(IFTA_Quarterly!$I67&gt;0,ROUND(IFTA_Quarterly!$I67*Int_Exchange_2!CU$5/100*CU$3,2),0)</f>
        <v>#VALUE!</v>
      </c>
      <c r="CV50" s="2" t="e">
        <f ca="1">+IF(IFTA_Quarterly!$I67&gt;0,ROUND(IFTA_Quarterly!$I67*Int_Exchange_2!CV$5/100*CV$3,2),0)</f>
        <v>#VALUE!</v>
      </c>
      <c r="CW50" s="2" t="e">
        <f ca="1">+IF(IFTA_Quarterly!$I67&gt;0,ROUND(IFTA_Quarterly!$I67*Int_Exchange_2!CW$5/100*CW$3,2),0)</f>
        <v>#VALUE!</v>
      </c>
      <c r="CX50" s="2" t="e">
        <f ca="1">+IF(IFTA_Quarterly!$I67&gt;0,ROUND(IFTA_Quarterly!$I67*Int_Exchange_2!CX$5/100*CX$3,2),0)</f>
        <v>#VALUE!</v>
      </c>
      <c r="CY50" s="2" t="e">
        <f ca="1">+IF(IFTA_Quarterly!$I67&gt;0,ROUND(IFTA_Quarterly!$I67*Int_Exchange_2!CY$5/100*CY$3,2),0)</f>
        <v>#VALUE!</v>
      </c>
      <c r="CZ50" s="2" t="e">
        <f ca="1">+IF(IFTA_Quarterly!$I67&gt;0,ROUND(IFTA_Quarterly!$I67*Int_Exchange_2!CZ$5/100*CZ$3,2),0)</f>
        <v>#VALUE!</v>
      </c>
      <c r="DA50" s="2" t="e">
        <f ca="1">+IF(IFTA_Quarterly!$I67&gt;0,ROUND(IFTA_Quarterly!$I67*Int_Exchange_2!DA$5/100*DA$3,2),0)</f>
        <v>#VALUE!</v>
      </c>
      <c r="DB50" s="2" t="e">
        <f ca="1">+IF(IFTA_Quarterly!$I67&gt;0,ROUND(IFTA_Quarterly!$I67*Int_Exchange_2!DB$5/100*DB$3,2),0)</f>
        <v>#VALUE!</v>
      </c>
      <c r="DC50" s="2" t="e">
        <f ca="1">+IF(IFTA_Quarterly!$I67&gt;0,ROUND(IFTA_Quarterly!$I67*Int_Exchange_2!DC$5/100*DC$3,2),0)</f>
        <v>#VALUE!</v>
      </c>
      <c r="DD50" s="2" t="e">
        <f ca="1">+IF(IFTA_Quarterly!$I67&gt;0,ROUND(IFTA_Quarterly!$I67*Int_Exchange_2!DD$5/100*DD$3,2),0)</f>
        <v>#VALUE!</v>
      </c>
      <c r="DE50" s="2" t="e">
        <f ca="1">+IF(IFTA_Quarterly!$I67&gt;0,ROUND(IFTA_Quarterly!$I67*Int_Exchange_2!DE$5/100*DE$3,2),0)</f>
        <v>#VALUE!</v>
      </c>
      <c r="DF50" s="2" t="e">
        <f ca="1">+IF(IFTA_Quarterly!$I67&gt;0,ROUND(IFTA_Quarterly!$I67*Int_Exchange_2!DF$5/100*DF$3,2),0)</f>
        <v>#VALUE!</v>
      </c>
      <c r="DG50" s="2" t="e">
        <f ca="1">+IF(IFTA_Quarterly!$I67&gt;0,ROUND(IFTA_Quarterly!$I67*Int_Exchange_2!DG$5/100*DG$3,2),0)</f>
        <v>#VALUE!</v>
      </c>
      <c r="DH50" s="2" t="e">
        <f ca="1">+IF(IFTA_Quarterly!$I67&gt;0,ROUND(IFTA_Quarterly!$I67*Int_Exchange_2!DH$5/100*DH$3,2),0)</f>
        <v>#VALUE!</v>
      </c>
      <c r="DI50" s="2" t="e">
        <f ca="1">+IF(IFTA_Quarterly!$I67&gt;0,ROUND(IFTA_Quarterly!$I67*Int_Exchange_2!DI$5/100*DI$3,2),0)</f>
        <v>#VALUE!</v>
      </c>
      <c r="DJ50" s="2" t="e">
        <f ca="1">+IF(IFTA_Quarterly!$I67&gt;0,ROUND(IFTA_Quarterly!$I67*Int_Exchange_2!DJ$5/100*DJ$3,2),0)</f>
        <v>#VALUE!</v>
      </c>
      <c r="DK50" s="2" t="e">
        <f ca="1">+IF(IFTA_Quarterly!$I67&gt;0,ROUND(IFTA_Quarterly!$I67*Int_Exchange_2!DK$5/100*DK$3,2),0)</f>
        <v>#VALUE!</v>
      </c>
      <c r="DL50" s="2" t="e">
        <f ca="1">+IF(IFTA_Quarterly!$I67&gt;0,ROUND(IFTA_Quarterly!$I67*Int_Exchange_2!DL$5/100*DL$3,2),0)</f>
        <v>#VALUE!</v>
      </c>
      <c r="DM50" s="2" t="e">
        <f ca="1">+IF(IFTA_Quarterly!$I67&gt;0,ROUND(IFTA_Quarterly!$I67*Int_Exchange_2!DM$5/100*DM$3,2),0)</f>
        <v>#VALUE!</v>
      </c>
      <c r="DN50" s="2" t="e">
        <f ca="1">+IF(IFTA_Quarterly!$I67&gt;0,ROUND(IFTA_Quarterly!$I67*Int_Exchange_2!DN$5/100*DN$3,2),0)</f>
        <v>#VALUE!</v>
      </c>
      <c r="DO50" s="2" t="e">
        <f ca="1">+IF(IFTA_Quarterly!$I67&gt;0,ROUND(IFTA_Quarterly!$I67*Int_Exchange_2!DO$5/100*DO$3,2),0)</f>
        <v>#VALUE!</v>
      </c>
      <c r="DP50" s="2" t="e">
        <f ca="1">+IF(IFTA_Quarterly!$I67&gt;0,ROUND(IFTA_Quarterly!$I67*Int_Exchange_2!DP$5/100*DP$3,2),0)</f>
        <v>#VALUE!</v>
      </c>
      <c r="DQ50" s="2" t="e">
        <f ca="1">+IF(IFTA_Quarterly!$I67&gt;0,ROUND(IFTA_Quarterly!$I67*Int_Exchange_2!DQ$5/100*DQ$3,2),0)</f>
        <v>#VALUE!</v>
      </c>
      <c r="DR50" s="2" t="e">
        <f ca="1">+IF(IFTA_Quarterly!$I67&gt;0,ROUND(IFTA_Quarterly!$I67*Int_Exchange_2!DR$5/100*DR$3,2),0)</f>
        <v>#VALUE!</v>
      </c>
      <c r="DS50" s="2" t="e">
        <f ca="1">+IF(IFTA_Quarterly!$I67&gt;0,ROUND(IFTA_Quarterly!$I67*Int_Exchange_2!DS$5/100*DS$3,2),0)</f>
        <v>#VALUE!</v>
      </c>
      <c r="DT50" s="2" t="e">
        <f ca="1">+IF(IFTA_Quarterly!$I67&gt;0,ROUND(IFTA_Quarterly!$I67*Int_Exchange_2!DT$5/100*DT$3,2),0)</f>
        <v>#VALUE!</v>
      </c>
      <c r="DU50" s="2" t="e">
        <f ca="1">+IF(IFTA_Quarterly!$I67&gt;0,ROUND(IFTA_Quarterly!$I67*Int_Exchange_2!DU$5/100*DU$3,2),0)</f>
        <v>#VALUE!</v>
      </c>
      <c r="DV50" s="2" t="e">
        <f ca="1">+IF(IFTA_Quarterly!$I67&gt;0,ROUND(IFTA_Quarterly!$I67*Int_Exchange_2!DV$5/100*DV$3,2),0)</f>
        <v>#VALUE!</v>
      </c>
      <c r="DW50" s="2" t="e">
        <f ca="1">+IF(IFTA_Quarterly!$I67&gt;0,ROUND(IFTA_Quarterly!$I67*Int_Exchange_2!DW$5/100*DW$3,2),0)</f>
        <v>#VALUE!</v>
      </c>
      <c r="DX50" s="2" t="e">
        <f ca="1">+IF(IFTA_Quarterly!$I67&gt;0,ROUND(IFTA_Quarterly!$I67*Int_Exchange_2!DX$5/100*DX$3,2),0)</f>
        <v>#VALUE!</v>
      </c>
      <c r="DY50" s="2" t="e">
        <f ca="1">+IF(IFTA_Quarterly!$I67&gt;0,ROUND(IFTA_Quarterly!$I67*Int_Exchange_2!DY$5/100*DY$3,2),0)</f>
        <v>#VALUE!</v>
      </c>
      <c r="DZ50" s="2" t="e">
        <f ca="1">+IF(IFTA_Quarterly!$I67&gt;0,ROUND(IFTA_Quarterly!$I67*Int_Exchange_2!DZ$5/100*DZ$3,2),0)</f>
        <v>#VALUE!</v>
      </c>
      <c r="EA50" s="2" t="e">
        <f ca="1">+IF(IFTA_Quarterly!$I67&gt;0,ROUND(IFTA_Quarterly!$I67*Int_Exchange_2!EA$5/100*EA$3,2),0)</f>
        <v>#VALUE!</v>
      </c>
      <c r="EB50" s="2" t="e">
        <f ca="1">+IF(IFTA_Quarterly!$I67&gt;0,ROUND(IFTA_Quarterly!$I67*Int_Exchange_2!EB$5/100*EB$3,2),0)</f>
        <v>#VALUE!</v>
      </c>
      <c r="EC50" s="2" t="e">
        <f ca="1">+IF(IFTA_Quarterly!$I67&gt;0,ROUND(IFTA_Quarterly!$I67*Int_Exchange_2!EC$5/100*EC$3,2),0)</f>
        <v>#VALUE!</v>
      </c>
      <c r="ED50" s="2" t="e">
        <f ca="1">+IF(IFTA_Quarterly!$I67&gt;0,ROUND(IFTA_Quarterly!$I67*Int_Exchange_2!ED$5/100*ED$3,2),0)</f>
        <v>#VALUE!</v>
      </c>
      <c r="EE50" s="2" t="e">
        <f ca="1">+IF(IFTA_Quarterly!$I67&gt;0,ROUND(IFTA_Quarterly!$I67*Int_Exchange_2!EE$5/100*EE$3,2),0)</f>
        <v>#VALUE!</v>
      </c>
    </row>
    <row r="51" spans="1:135" x14ac:dyDescent="0.25">
      <c r="A51" s="2" t="s">
        <v>58</v>
      </c>
      <c r="B51" s="2" t="str">
        <f t="shared" ca="1" si="97"/>
        <v/>
      </c>
      <c r="C51" s="2" t="e">
        <f ca="1">+IF(IFTA_Quarterly!$I68&gt;0,ROUND(IFTA_Quarterly!$I68*Int_Exchange_2!C$5/100*C$3,2),0)</f>
        <v>#VALUE!</v>
      </c>
      <c r="D51" s="2" t="e">
        <f ca="1">+IF(IFTA_Quarterly!$I68&gt;0,ROUND(IFTA_Quarterly!$I68*Int_Exchange_2!D$5/100*D$3,2),0)</f>
        <v>#VALUE!</v>
      </c>
      <c r="E51" s="2" t="e">
        <f ca="1">+IF(IFTA_Quarterly!$I68&gt;0,ROUND(IFTA_Quarterly!$I68*Int_Exchange_2!E$5/100*E$3,2),0)</f>
        <v>#VALUE!</v>
      </c>
      <c r="F51" s="2" t="e">
        <f ca="1">+IF(IFTA_Quarterly!$I68&gt;0,ROUND(IFTA_Quarterly!$I68*Int_Exchange_2!F$5/100*F$3,2),0)</f>
        <v>#VALUE!</v>
      </c>
      <c r="G51" s="2" t="e">
        <f ca="1">+IF(IFTA_Quarterly!$I68&gt;0,ROUND(IFTA_Quarterly!$I68*Int_Exchange_2!G$5/100*G$3,2),0)</f>
        <v>#VALUE!</v>
      </c>
      <c r="H51" s="2" t="e">
        <f ca="1">+IF(IFTA_Quarterly!$I68&gt;0,ROUND(IFTA_Quarterly!$I68*Int_Exchange_2!H$5/100*H$3,2),0)</f>
        <v>#VALUE!</v>
      </c>
      <c r="I51" s="2" t="e">
        <f ca="1">+IF(IFTA_Quarterly!$I68&gt;0,ROUND(IFTA_Quarterly!$I68*Int_Exchange_2!I$5/100*I$3,2),0)</f>
        <v>#VALUE!</v>
      </c>
      <c r="J51" s="2" t="e">
        <f ca="1">+IF(IFTA_Quarterly!$I68&gt;0,ROUND(IFTA_Quarterly!$I68*Int_Exchange_2!J$5/100*J$3,2),0)</f>
        <v>#VALUE!</v>
      </c>
      <c r="K51" s="2" t="e">
        <f ca="1">+IF(IFTA_Quarterly!$I68&gt;0,ROUND(IFTA_Quarterly!$I68*Int_Exchange_2!K$5/100*K$3,2),0)</f>
        <v>#VALUE!</v>
      </c>
      <c r="L51" s="2" t="e">
        <f ca="1">+IF(IFTA_Quarterly!$I68&gt;0,ROUND(IFTA_Quarterly!$I68*Int_Exchange_2!L$5/100*L$3,2),0)</f>
        <v>#VALUE!</v>
      </c>
      <c r="M51" s="2" t="e">
        <f ca="1">+IF(IFTA_Quarterly!$I68&gt;0,ROUND(IFTA_Quarterly!$I68*Int_Exchange_2!M$5/100*M$3,2),0)</f>
        <v>#VALUE!</v>
      </c>
      <c r="N51" s="2" t="e">
        <f ca="1">+IF(IFTA_Quarterly!$I68&gt;0,ROUND(IFTA_Quarterly!$I68*Int_Exchange_2!N$5/100*N$3,2),0)</f>
        <v>#VALUE!</v>
      </c>
      <c r="O51" s="2" t="e">
        <f ca="1">+IF(IFTA_Quarterly!$I68&gt;0,ROUND(IFTA_Quarterly!$I68*Int_Exchange_2!O$5/100*O$3,2),0)</f>
        <v>#VALUE!</v>
      </c>
      <c r="P51" s="2" t="e">
        <f ca="1">+IF(IFTA_Quarterly!$I68&gt;0,ROUND(IFTA_Quarterly!$I68*Int_Exchange_2!P$5/100*P$3,2),0)</f>
        <v>#VALUE!</v>
      </c>
      <c r="Q51" s="2" t="e">
        <f ca="1">+IF(IFTA_Quarterly!$I68&gt;0,ROUND(IFTA_Quarterly!$I68*Int_Exchange_2!Q$5/100*Q$3,2),0)</f>
        <v>#VALUE!</v>
      </c>
      <c r="R51" s="2" t="e">
        <f ca="1">+IF(IFTA_Quarterly!$I68&gt;0,ROUND(IFTA_Quarterly!$I68*Int_Exchange_2!R$5/100*R$3,2),0)</f>
        <v>#VALUE!</v>
      </c>
      <c r="S51" s="2" t="e">
        <f ca="1">+IF(IFTA_Quarterly!$I68&gt;0,ROUND(IFTA_Quarterly!$I68*Int_Exchange_2!S$5/100*S$3,2),0)</f>
        <v>#VALUE!</v>
      </c>
      <c r="T51" s="2" t="e">
        <f ca="1">+IF(IFTA_Quarterly!$I68&gt;0,ROUND(IFTA_Quarterly!$I68*Int_Exchange_2!T$5/100*T$3,2),0)</f>
        <v>#VALUE!</v>
      </c>
      <c r="U51" s="2" t="e">
        <f ca="1">+IF(IFTA_Quarterly!$I68&gt;0,ROUND(IFTA_Quarterly!$I68*Int_Exchange_2!U$5/100*U$3,2),0)</f>
        <v>#VALUE!</v>
      </c>
      <c r="V51" s="2" t="e">
        <f ca="1">+IF(IFTA_Quarterly!$I68&gt;0,ROUND(IFTA_Quarterly!$I68*Int_Exchange_2!V$5/100*V$3,2),0)</f>
        <v>#VALUE!</v>
      </c>
      <c r="W51" s="2" t="e">
        <f ca="1">+IF(IFTA_Quarterly!$I68&gt;0,ROUND(IFTA_Quarterly!$I68*Int_Exchange_2!W$5/100*W$3,2),0)</f>
        <v>#VALUE!</v>
      </c>
      <c r="X51" s="2" t="e">
        <f ca="1">+IF(IFTA_Quarterly!$I68&gt;0,ROUND(IFTA_Quarterly!$I68*Int_Exchange_2!X$5/100*X$3,2),0)</f>
        <v>#VALUE!</v>
      </c>
      <c r="Y51" s="2" t="e">
        <f ca="1">+IF(IFTA_Quarterly!$I68&gt;0,ROUND(IFTA_Quarterly!$I68*Int_Exchange_2!Y$5/100*Y$3,2),0)</f>
        <v>#VALUE!</v>
      </c>
      <c r="Z51" s="2" t="e">
        <f ca="1">+IF(IFTA_Quarterly!$I68&gt;0,ROUND(IFTA_Quarterly!$I68*Int_Exchange_2!Z$5/100*Z$3,2),0)</f>
        <v>#VALUE!</v>
      </c>
      <c r="AA51" s="2" t="e">
        <f ca="1">+IF(IFTA_Quarterly!$I68&gt;0,ROUND(IFTA_Quarterly!$I68*Int_Exchange_2!AA$5/100*AA$3,2),0)</f>
        <v>#VALUE!</v>
      </c>
      <c r="AB51" s="2" t="e">
        <f ca="1">+IF(IFTA_Quarterly!$I68&gt;0,ROUND(IFTA_Quarterly!$I68*Int_Exchange_2!AB$5/100*AB$3,2),0)</f>
        <v>#VALUE!</v>
      </c>
      <c r="AC51" s="2" t="e">
        <f ca="1">+IF(IFTA_Quarterly!$I68&gt;0,ROUND(IFTA_Quarterly!$I68*Int_Exchange_2!AC$5/100*AC$3,2),0)</f>
        <v>#VALUE!</v>
      </c>
      <c r="AD51" s="2" t="e">
        <f ca="1">+IF(IFTA_Quarterly!$I68&gt;0,ROUND(IFTA_Quarterly!$I68*Int_Exchange_2!AD$5/100*AD$3,2),0)</f>
        <v>#VALUE!</v>
      </c>
      <c r="AE51" s="2" t="e">
        <f ca="1">+IF(IFTA_Quarterly!$I68&gt;0,ROUND(IFTA_Quarterly!$I68*Int_Exchange_2!AE$5/100*AE$3,2),0)</f>
        <v>#VALUE!</v>
      </c>
      <c r="AF51" s="2" t="e">
        <f ca="1">+IF(IFTA_Quarterly!$I68&gt;0,ROUND(IFTA_Quarterly!$I68*Int_Exchange_2!AF$5/100*AF$3,2),0)</f>
        <v>#VALUE!</v>
      </c>
      <c r="AG51" s="2" t="e">
        <f ca="1">+IF(IFTA_Quarterly!$I68&gt;0,ROUND(IFTA_Quarterly!$I68*Int_Exchange_2!AG$5/100*AG$3,2),0)</f>
        <v>#VALUE!</v>
      </c>
      <c r="AH51" s="2" t="e">
        <f ca="1">+IF(IFTA_Quarterly!$I68&gt;0,ROUND(IFTA_Quarterly!$I68*Int_Exchange_2!AH$5/100*AH$3,2),0)</f>
        <v>#VALUE!</v>
      </c>
      <c r="AI51" s="2" t="e">
        <f ca="1">+IF(IFTA_Quarterly!$I68&gt;0,ROUND(IFTA_Quarterly!$I68*Int_Exchange_2!AI$5/100*AI$3,2),0)</f>
        <v>#VALUE!</v>
      </c>
      <c r="AJ51" s="2" t="e">
        <f ca="1">+IF(IFTA_Quarterly!$I68&gt;0,ROUND(IFTA_Quarterly!$I68*Int_Exchange_2!AJ$5/100*AJ$3,2),0)</f>
        <v>#VALUE!</v>
      </c>
      <c r="AK51" s="2" t="e">
        <f ca="1">+IF(IFTA_Quarterly!$I68&gt;0,ROUND(IFTA_Quarterly!$I68*Int_Exchange_2!AK$5/100*AK$3,2),0)</f>
        <v>#VALUE!</v>
      </c>
      <c r="AL51" s="2" t="e">
        <f ca="1">+IF(IFTA_Quarterly!$I68&gt;0,ROUND(IFTA_Quarterly!$I68*Int_Exchange_2!AL$5/100*AL$3,2),0)</f>
        <v>#VALUE!</v>
      </c>
      <c r="AM51" s="2" t="e">
        <f ca="1">+IF(IFTA_Quarterly!$I68&gt;0,ROUND(IFTA_Quarterly!$I68*Int_Exchange_2!AM$5/100*AM$3,2),0)</f>
        <v>#VALUE!</v>
      </c>
      <c r="AN51" s="2" t="e">
        <f ca="1">+IF(IFTA_Quarterly!$I68&gt;0,ROUND(IFTA_Quarterly!$I68*Int_Exchange_2!AN$5/100*AN$3,2),0)</f>
        <v>#VALUE!</v>
      </c>
      <c r="AO51" s="2" t="e">
        <f ca="1">+IF(IFTA_Quarterly!$I68&gt;0,ROUND(IFTA_Quarterly!$I68*Int_Exchange_2!AO$5/100*AO$3,2),0)</f>
        <v>#VALUE!</v>
      </c>
      <c r="AP51" s="2" t="e">
        <f ca="1">+IF(IFTA_Quarterly!$I68&gt;0,ROUND(IFTA_Quarterly!$I68*Int_Exchange_2!AP$5/100*AP$3,2),0)</f>
        <v>#VALUE!</v>
      </c>
      <c r="AQ51" s="2" t="e">
        <f ca="1">+IF(IFTA_Quarterly!$I68&gt;0,ROUND(IFTA_Quarterly!$I68*Int_Exchange_2!AQ$5/100*AQ$3,2),0)</f>
        <v>#VALUE!</v>
      </c>
      <c r="AR51" s="2" t="e">
        <f ca="1">+IF(IFTA_Quarterly!$I68&gt;0,ROUND(IFTA_Quarterly!$I68*Int_Exchange_2!AR$5/100*AR$3,2),0)</f>
        <v>#VALUE!</v>
      </c>
      <c r="AS51" s="2" t="e">
        <f ca="1">+IF(IFTA_Quarterly!$I68&gt;0,ROUND(IFTA_Quarterly!$I68*Int_Exchange_2!AS$5/100*AS$3,2),0)</f>
        <v>#VALUE!</v>
      </c>
      <c r="AT51" s="2" t="e">
        <f ca="1">+IF(IFTA_Quarterly!$I68&gt;0,ROUND(IFTA_Quarterly!$I68*Int_Exchange_2!AT$5/100*AT$3,2),0)</f>
        <v>#VALUE!</v>
      </c>
      <c r="AU51" s="2" t="e">
        <f ca="1">+IF(IFTA_Quarterly!$I68&gt;0,ROUND(IFTA_Quarterly!$I68*Int_Exchange_2!AU$5/100*AU$3,2),0)</f>
        <v>#VALUE!</v>
      </c>
      <c r="AV51" s="2" t="e">
        <f ca="1">+IF(IFTA_Quarterly!$I68&gt;0,ROUND(IFTA_Quarterly!$I68*Int_Exchange_2!AV$5/100*AV$3,2),0)</f>
        <v>#VALUE!</v>
      </c>
      <c r="AW51" s="2" t="e">
        <f ca="1">+IF(IFTA_Quarterly!$I68&gt;0,ROUND(IFTA_Quarterly!$I68*Int_Exchange_2!AW$5/100*AW$3,2),0)</f>
        <v>#VALUE!</v>
      </c>
      <c r="AX51" s="2" t="e">
        <f ca="1">+IF(IFTA_Quarterly!$I68&gt;0,ROUND(IFTA_Quarterly!$I68*Int_Exchange_2!AX$5/100*AX$3,2),0)</f>
        <v>#VALUE!</v>
      </c>
      <c r="AY51" s="2" t="e">
        <f ca="1">+IF(IFTA_Quarterly!$I68&gt;0,ROUND(IFTA_Quarterly!$I68*Int_Exchange_2!AY$5/100*AY$3,2),0)</f>
        <v>#VALUE!</v>
      </c>
      <c r="AZ51" s="2" t="e">
        <f ca="1">+IF(IFTA_Quarterly!$I68&gt;0,ROUND(IFTA_Quarterly!$I68*Int_Exchange_2!AZ$5/100*AZ$3,2),0)</f>
        <v>#VALUE!</v>
      </c>
      <c r="BA51" s="2" t="e">
        <f ca="1">+IF(IFTA_Quarterly!$I68&gt;0,ROUND(IFTA_Quarterly!$I68*Int_Exchange_2!BA$5/100*BA$3,2),0)</f>
        <v>#VALUE!</v>
      </c>
      <c r="BB51" s="2" t="e">
        <f ca="1">+IF(IFTA_Quarterly!$I68&gt;0,ROUND(IFTA_Quarterly!$I68*Int_Exchange_2!BB$5/100*BB$3,2),0)</f>
        <v>#VALUE!</v>
      </c>
      <c r="BC51" s="2" t="e">
        <f ca="1">+IF(IFTA_Quarterly!$I68&gt;0,ROUND(IFTA_Quarterly!$I68*Int_Exchange_2!BC$5/100*BC$3,2),0)</f>
        <v>#VALUE!</v>
      </c>
      <c r="BD51" s="2" t="e">
        <f ca="1">+IF(IFTA_Quarterly!$I68&gt;0,ROUND(IFTA_Quarterly!$I68*Int_Exchange_2!BD$5/100*BD$3,2),0)</f>
        <v>#VALUE!</v>
      </c>
      <c r="BE51" s="2" t="e">
        <f ca="1">+IF(IFTA_Quarterly!$I68&gt;0,ROUND(IFTA_Quarterly!$I68*Int_Exchange_2!BE$5/100*BE$3,2),0)</f>
        <v>#VALUE!</v>
      </c>
      <c r="BF51" s="2" t="e">
        <f ca="1">+IF(IFTA_Quarterly!$I68&gt;0,ROUND(IFTA_Quarterly!$I68*Int_Exchange_2!BF$5/100*BF$3,2),0)</f>
        <v>#VALUE!</v>
      </c>
      <c r="BG51" s="2" t="e">
        <f ca="1">+IF(IFTA_Quarterly!$I68&gt;0,ROUND(IFTA_Quarterly!$I68*Int_Exchange_2!BG$5/100*BG$3,2),0)</f>
        <v>#VALUE!</v>
      </c>
      <c r="BH51" s="2" t="e">
        <f ca="1">+IF(IFTA_Quarterly!$I68&gt;0,ROUND(IFTA_Quarterly!$I68*Int_Exchange_2!BH$5/100*BH$3,2),0)</f>
        <v>#VALUE!</v>
      </c>
      <c r="BI51" s="2" t="e">
        <f ca="1">+IF(IFTA_Quarterly!$I68&gt;0,ROUND(IFTA_Quarterly!$I68*Int_Exchange_2!BI$5/100*BI$3,2),0)</f>
        <v>#VALUE!</v>
      </c>
      <c r="BJ51" s="2" t="e">
        <f ca="1">+IF(IFTA_Quarterly!$I68&gt;0,ROUND(IFTA_Quarterly!$I68*Int_Exchange_2!BJ$5/100*BJ$3,2),0)</f>
        <v>#VALUE!</v>
      </c>
      <c r="BK51" s="2" t="e">
        <f ca="1">+IF(IFTA_Quarterly!$I68&gt;0,ROUND(IFTA_Quarterly!$I68*Int_Exchange_2!BK$5/100*BK$3,2),0)</f>
        <v>#VALUE!</v>
      </c>
      <c r="BL51" s="2" t="e">
        <f ca="1">+IF(IFTA_Quarterly!$I68&gt;0,ROUND(IFTA_Quarterly!$I68*Int_Exchange_2!BL$5/100*BL$3,2),0)</f>
        <v>#VALUE!</v>
      </c>
      <c r="BM51" s="2" t="e">
        <f ca="1">+IF(IFTA_Quarterly!$I68&gt;0,ROUND(IFTA_Quarterly!$I68*Int_Exchange_2!BM$5/100*BM$3,2),0)</f>
        <v>#VALUE!</v>
      </c>
      <c r="BN51" s="2" t="e">
        <f ca="1">+IF(IFTA_Quarterly!$I68&gt;0,ROUND(IFTA_Quarterly!$I68*Int_Exchange_2!BN$5/100*BN$3,2),0)</f>
        <v>#VALUE!</v>
      </c>
      <c r="BO51" s="2" t="e">
        <f ca="1">+IF(IFTA_Quarterly!$I68&gt;0,ROUND(IFTA_Quarterly!$I68*Int_Exchange_2!BO$5/100*BO$3,2),0)</f>
        <v>#VALUE!</v>
      </c>
      <c r="BP51" s="2" t="e">
        <f ca="1">+IF(IFTA_Quarterly!$I68&gt;0,ROUND(IFTA_Quarterly!$I68*Int_Exchange_2!BP$5/100*BP$3,2),0)</f>
        <v>#VALUE!</v>
      </c>
      <c r="BQ51" s="2" t="e">
        <f ca="1">+IF(IFTA_Quarterly!$I68&gt;0,ROUND(IFTA_Quarterly!$I68*Int_Exchange_2!BQ$5/100*BQ$3,2),0)</f>
        <v>#VALUE!</v>
      </c>
      <c r="BR51" s="2" t="e">
        <f ca="1">+IF(IFTA_Quarterly!$I68&gt;0,ROUND(IFTA_Quarterly!$I68*Int_Exchange_2!BR$5/100*BR$3,2),0)</f>
        <v>#VALUE!</v>
      </c>
      <c r="BS51" s="2" t="e">
        <f ca="1">+IF(IFTA_Quarterly!$I68&gt;0,ROUND(IFTA_Quarterly!$I68*Int_Exchange_2!BS$5/100*BS$3,2),0)</f>
        <v>#VALUE!</v>
      </c>
      <c r="BT51" s="2" t="e">
        <f ca="1">+IF(IFTA_Quarterly!$I68&gt;0,ROUND(IFTA_Quarterly!$I68*Int_Exchange_2!BT$5/100*BT$3,2),0)</f>
        <v>#VALUE!</v>
      </c>
      <c r="BU51" s="2" t="e">
        <f ca="1">+IF(IFTA_Quarterly!$I68&gt;0,ROUND(IFTA_Quarterly!$I68*Int_Exchange_2!BU$5/100*BU$3,2),0)</f>
        <v>#VALUE!</v>
      </c>
      <c r="BV51" s="2" t="e">
        <f ca="1">+IF(IFTA_Quarterly!$I68&gt;0,ROUND(IFTA_Quarterly!$I68*Int_Exchange_2!BV$5/100*BV$3,2),0)</f>
        <v>#VALUE!</v>
      </c>
      <c r="BW51" s="2" t="e">
        <f ca="1">+IF(IFTA_Quarterly!$I68&gt;0,ROUND(IFTA_Quarterly!$I68*Int_Exchange_2!BW$5/100*BW$3,2),0)</f>
        <v>#VALUE!</v>
      </c>
      <c r="BX51" s="2" t="e">
        <f ca="1">+IF(IFTA_Quarterly!$I68&gt;0,ROUND(IFTA_Quarterly!$I68*Int_Exchange_2!BX$5/100*BX$3,2),0)</f>
        <v>#VALUE!</v>
      </c>
      <c r="BY51" s="2" t="e">
        <f ca="1">+IF(IFTA_Quarterly!$I68&gt;0,ROUND(IFTA_Quarterly!$I68*Int_Exchange_2!BY$5/100*BY$3,2),0)</f>
        <v>#VALUE!</v>
      </c>
      <c r="BZ51" s="2" t="e">
        <f ca="1">+IF(IFTA_Quarterly!$I68&gt;0,ROUND(IFTA_Quarterly!$I68*Int_Exchange_2!BZ$5/100*BZ$3,2),0)</f>
        <v>#VALUE!</v>
      </c>
      <c r="CA51" s="2" t="e">
        <f ca="1">+IF(IFTA_Quarterly!$I68&gt;0,ROUND(IFTA_Quarterly!$I68*Int_Exchange_2!CA$5/100*CA$3,2),0)</f>
        <v>#VALUE!</v>
      </c>
      <c r="CB51" s="2" t="e">
        <f ca="1">+IF(IFTA_Quarterly!$I68&gt;0,ROUND(IFTA_Quarterly!$I68*Int_Exchange_2!CB$5/100*CB$3,2),0)</f>
        <v>#VALUE!</v>
      </c>
      <c r="CC51" s="2" t="e">
        <f ca="1">+IF(IFTA_Quarterly!$I68&gt;0,ROUND(IFTA_Quarterly!$I68*Int_Exchange_2!CC$5/100*CC$3,2),0)</f>
        <v>#VALUE!</v>
      </c>
      <c r="CD51" s="2" t="e">
        <f ca="1">+IF(IFTA_Quarterly!$I68&gt;0,ROUND(IFTA_Quarterly!$I68*Int_Exchange_2!CD$5/100*CD$3,2),0)</f>
        <v>#VALUE!</v>
      </c>
      <c r="CE51" s="2" t="e">
        <f ca="1">+IF(IFTA_Quarterly!$I68&gt;0,ROUND(IFTA_Quarterly!$I68*Int_Exchange_2!CE$5/100*CE$3,2),0)</f>
        <v>#VALUE!</v>
      </c>
      <c r="CF51" s="2" t="e">
        <f ca="1">+IF(IFTA_Quarterly!$I68&gt;0,ROUND(IFTA_Quarterly!$I68*Int_Exchange_2!CF$5/100*CF$3,2),0)</f>
        <v>#VALUE!</v>
      </c>
      <c r="CG51" s="2" t="e">
        <f ca="1">+IF(IFTA_Quarterly!$I68&gt;0,ROUND(IFTA_Quarterly!$I68*Int_Exchange_2!CG$5/100*CG$3,2),0)</f>
        <v>#VALUE!</v>
      </c>
      <c r="CH51" s="2" t="e">
        <f ca="1">+IF(IFTA_Quarterly!$I68&gt;0,ROUND(IFTA_Quarterly!$I68*Int_Exchange_2!CH$5/100*CH$3,2),0)</f>
        <v>#VALUE!</v>
      </c>
      <c r="CI51" s="2" t="e">
        <f ca="1">+IF(IFTA_Quarterly!$I68&gt;0,ROUND(IFTA_Quarterly!$I68*Int_Exchange_2!CI$5/100*CI$3,2),0)</f>
        <v>#VALUE!</v>
      </c>
      <c r="CJ51" s="2" t="e">
        <f ca="1">+IF(IFTA_Quarterly!$I68&gt;0,ROUND(IFTA_Quarterly!$I68*Int_Exchange_2!CJ$5/100*CJ$3,2),0)</f>
        <v>#VALUE!</v>
      </c>
      <c r="CK51" s="2" t="e">
        <f ca="1">+IF(IFTA_Quarterly!$I68&gt;0,ROUND(IFTA_Quarterly!$I68*Int_Exchange_2!CK$5/100*CK$3,2),0)</f>
        <v>#VALUE!</v>
      </c>
      <c r="CL51" s="2" t="e">
        <f ca="1">+IF(IFTA_Quarterly!$I68&gt;0,ROUND(IFTA_Quarterly!$I68*Int_Exchange_2!CL$5/100*CL$3,2),0)</f>
        <v>#VALUE!</v>
      </c>
      <c r="CM51" s="2" t="e">
        <f ca="1">+IF(IFTA_Quarterly!$I68&gt;0,ROUND(IFTA_Quarterly!$I68*Int_Exchange_2!CM$5/100*CM$3,2),0)</f>
        <v>#VALUE!</v>
      </c>
      <c r="CN51" s="2" t="e">
        <f ca="1">+IF(IFTA_Quarterly!$I68&gt;0,ROUND(IFTA_Quarterly!$I68*Int_Exchange_2!CN$5/100*CN$3,2),0)</f>
        <v>#VALUE!</v>
      </c>
      <c r="CO51" s="2" t="e">
        <f ca="1">+IF(IFTA_Quarterly!$I68&gt;0,ROUND(IFTA_Quarterly!$I68*Int_Exchange_2!CO$5/100*CO$3,2),0)</f>
        <v>#VALUE!</v>
      </c>
      <c r="CP51" s="2" t="e">
        <f ca="1">+IF(IFTA_Quarterly!$I68&gt;0,ROUND(IFTA_Quarterly!$I68*Int_Exchange_2!CP$5/100*CP$3,2),0)</f>
        <v>#VALUE!</v>
      </c>
      <c r="CQ51" s="2" t="e">
        <f ca="1">+IF(IFTA_Quarterly!$I68&gt;0,ROUND(IFTA_Quarterly!$I68*Int_Exchange_2!CQ$5/100*CQ$3,2),0)</f>
        <v>#VALUE!</v>
      </c>
      <c r="CR51" s="2" t="e">
        <f ca="1">+IF(IFTA_Quarterly!$I68&gt;0,ROUND(IFTA_Quarterly!$I68*Int_Exchange_2!CR$5/100*CR$3,2),0)</f>
        <v>#VALUE!</v>
      </c>
      <c r="CS51" s="2" t="e">
        <f ca="1">+IF(IFTA_Quarterly!$I68&gt;0,ROUND(IFTA_Quarterly!$I68*Int_Exchange_2!CS$5/100*CS$3,2),0)</f>
        <v>#VALUE!</v>
      </c>
      <c r="CT51" s="2" t="e">
        <f ca="1">+IF(IFTA_Quarterly!$I68&gt;0,ROUND(IFTA_Quarterly!$I68*Int_Exchange_2!CT$5/100*CT$3,2),0)</f>
        <v>#VALUE!</v>
      </c>
      <c r="CU51" s="2" t="e">
        <f ca="1">+IF(IFTA_Quarterly!$I68&gt;0,ROUND(IFTA_Quarterly!$I68*Int_Exchange_2!CU$5/100*CU$3,2),0)</f>
        <v>#VALUE!</v>
      </c>
      <c r="CV51" s="2" t="e">
        <f ca="1">+IF(IFTA_Quarterly!$I68&gt;0,ROUND(IFTA_Quarterly!$I68*Int_Exchange_2!CV$5/100*CV$3,2),0)</f>
        <v>#VALUE!</v>
      </c>
      <c r="CW51" s="2" t="e">
        <f ca="1">+IF(IFTA_Quarterly!$I68&gt;0,ROUND(IFTA_Quarterly!$I68*Int_Exchange_2!CW$5/100*CW$3,2),0)</f>
        <v>#VALUE!</v>
      </c>
      <c r="CX51" s="2" t="e">
        <f ca="1">+IF(IFTA_Quarterly!$I68&gt;0,ROUND(IFTA_Quarterly!$I68*Int_Exchange_2!CX$5/100*CX$3,2),0)</f>
        <v>#VALUE!</v>
      </c>
      <c r="CY51" s="2" t="e">
        <f ca="1">+IF(IFTA_Quarterly!$I68&gt;0,ROUND(IFTA_Quarterly!$I68*Int_Exchange_2!CY$5/100*CY$3,2),0)</f>
        <v>#VALUE!</v>
      </c>
      <c r="CZ51" s="2" t="e">
        <f ca="1">+IF(IFTA_Quarterly!$I68&gt;0,ROUND(IFTA_Quarterly!$I68*Int_Exchange_2!CZ$5/100*CZ$3,2),0)</f>
        <v>#VALUE!</v>
      </c>
      <c r="DA51" s="2" t="e">
        <f ca="1">+IF(IFTA_Quarterly!$I68&gt;0,ROUND(IFTA_Quarterly!$I68*Int_Exchange_2!DA$5/100*DA$3,2),0)</f>
        <v>#VALUE!</v>
      </c>
      <c r="DB51" s="2" t="e">
        <f ca="1">+IF(IFTA_Quarterly!$I68&gt;0,ROUND(IFTA_Quarterly!$I68*Int_Exchange_2!DB$5/100*DB$3,2),0)</f>
        <v>#VALUE!</v>
      </c>
      <c r="DC51" s="2" t="e">
        <f ca="1">+IF(IFTA_Quarterly!$I68&gt;0,ROUND(IFTA_Quarterly!$I68*Int_Exchange_2!DC$5/100*DC$3,2),0)</f>
        <v>#VALUE!</v>
      </c>
      <c r="DD51" s="2" t="e">
        <f ca="1">+IF(IFTA_Quarterly!$I68&gt;0,ROUND(IFTA_Quarterly!$I68*Int_Exchange_2!DD$5/100*DD$3,2),0)</f>
        <v>#VALUE!</v>
      </c>
      <c r="DE51" s="2" t="e">
        <f ca="1">+IF(IFTA_Quarterly!$I68&gt;0,ROUND(IFTA_Quarterly!$I68*Int_Exchange_2!DE$5/100*DE$3,2),0)</f>
        <v>#VALUE!</v>
      </c>
      <c r="DF51" s="2" t="e">
        <f ca="1">+IF(IFTA_Quarterly!$I68&gt;0,ROUND(IFTA_Quarterly!$I68*Int_Exchange_2!DF$5/100*DF$3,2),0)</f>
        <v>#VALUE!</v>
      </c>
      <c r="DG51" s="2" t="e">
        <f ca="1">+IF(IFTA_Quarterly!$I68&gt;0,ROUND(IFTA_Quarterly!$I68*Int_Exchange_2!DG$5/100*DG$3,2),0)</f>
        <v>#VALUE!</v>
      </c>
      <c r="DH51" s="2" t="e">
        <f ca="1">+IF(IFTA_Quarterly!$I68&gt;0,ROUND(IFTA_Quarterly!$I68*Int_Exchange_2!DH$5/100*DH$3,2),0)</f>
        <v>#VALUE!</v>
      </c>
      <c r="DI51" s="2" t="e">
        <f ca="1">+IF(IFTA_Quarterly!$I68&gt;0,ROUND(IFTA_Quarterly!$I68*Int_Exchange_2!DI$5/100*DI$3,2),0)</f>
        <v>#VALUE!</v>
      </c>
      <c r="DJ51" s="2" t="e">
        <f ca="1">+IF(IFTA_Quarterly!$I68&gt;0,ROUND(IFTA_Quarterly!$I68*Int_Exchange_2!DJ$5/100*DJ$3,2),0)</f>
        <v>#VALUE!</v>
      </c>
      <c r="DK51" s="2" t="e">
        <f ca="1">+IF(IFTA_Quarterly!$I68&gt;0,ROUND(IFTA_Quarterly!$I68*Int_Exchange_2!DK$5/100*DK$3,2),0)</f>
        <v>#VALUE!</v>
      </c>
      <c r="DL51" s="2" t="e">
        <f ca="1">+IF(IFTA_Quarterly!$I68&gt;0,ROUND(IFTA_Quarterly!$I68*Int_Exchange_2!DL$5/100*DL$3,2),0)</f>
        <v>#VALUE!</v>
      </c>
      <c r="DM51" s="2" t="e">
        <f ca="1">+IF(IFTA_Quarterly!$I68&gt;0,ROUND(IFTA_Quarterly!$I68*Int_Exchange_2!DM$5/100*DM$3,2),0)</f>
        <v>#VALUE!</v>
      </c>
      <c r="DN51" s="2" t="e">
        <f ca="1">+IF(IFTA_Quarterly!$I68&gt;0,ROUND(IFTA_Quarterly!$I68*Int_Exchange_2!DN$5/100*DN$3,2),0)</f>
        <v>#VALUE!</v>
      </c>
      <c r="DO51" s="2" t="e">
        <f ca="1">+IF(IFTA_Quarterly!$I68&gt;0,ROUND(IFTA_Quarterly!$I68*Int_Exchange_2!DO$5/100*DO$3,2),0)</f>
        <v>#VALUE!</v>
      </c>
      <c r="DP51" s="2" t="e">
        <f ca="1">+IF(IFTA_Quarterly!$I68&gt;0,ROUND(IFTA_Quarterly!$I68*Int_Exchange_2!DP$5/100*DP$3,2),0)</f>
        <v>#VALUE!</v>
      </c>
      <c r="DQ51" s="2" t="e">
        <f ca="1">+IF(IFTA_Quarterly!$I68&gt;0,ROUND(IFTA_Quarterly!$I68*Int_Exchange_2!DQ$5/100*DQ$3,2),0)</f>
        <v>#VALUE!</v>
      </c>
      <c r="DR51" s="2" t="e">
        <f ca="1">+IF(IFTA_Quarterly!$I68&gt;0,ROUND(IFTA_Quarterly!$I68*Int_Exchange_2!DR$5/100*DR$3,2),0)</f>
        <v>#VALUE!</v>
      </c>
      <c r="DS51" s="2" t="e">
        <f ca="1">+IF(IFTA_Quarterly!$I68&gt;0,ROUND(IFTA_Quarterly!$I68*Int_Exchange_2!DS$5/100*DS$3,2),0)</f>
        <v>#VALUE!</v>
      </c>
      <c r="DT51" s="2" t="e">
        <f ca="1">+IF(IFTA_Quarterly!$I68&gt;0,ROUND(IFTA_Quarterly!$I68*Int_Exchange_2!DT$5/100*DT$3,2),0)</f>
        <v>#VALUE!</v>
      </c>
      <c r="DU51" s="2" t="e">
        <f ca="1">+IF(IFTA_Quarterly!$I68&gt;0,ROUND(IFTA_Quarterly!$I68*Int_Exchange_2!DU$5/100*DU$3,2),0)</f>
        <v>#VALUE!</v>
      </c>
      <c r="DV51" s="2" t="e">
        <f ca="1">+IF(IFTA_Quarterly!$I68&gt;0,ROUND(IFTA_Quarterly!$I68*Int_Exchange_2!DV$5/100*DV$3,2),0)</f>
        <v>#VALUE!</v>
      </c>
      <c r="DW51" s="2" t="e">
        <f ca="1">+IF(IFTA_Quarterly!$I68&gt;0,ROUND(IFTA_Quarterly!$I68*Int_Exchange_2!DW$5/100*DW$3,2),0)</f>
        <v>#VALUE!</v>
      </c>
      <c r="DX51" s="2" t="e">
        <f ca="1">+IF(IFTA_Quarterly!$I68&gt;0,ROUND(IFTA_Quarterly!$I68*Int_Exchange_2!DX$5/100*DX$3,2),0)</f>
        <v>#VALUE!</v>
      </c>
      <c r="DY51" s="2" t="e">
        <f ca="1">+IF(IFTA_Quarterly!$I68&gt;0,ROUND(IFTA_Quarterly!$I68*Int_Exchange_2!DY$5/100*DY$3,2),0)</f>
        <v>#VALUE!</v>
      </c>
      <c r="DZ51" s="2" t="e">
        <f ca="1">+IF(IFTA_Quarterly!$I68&gt;0,ROUND(IFTA_Quarterly!$I68*Int_Exchange_2!DZ$5/100*DZ$3,2),0)</f>
        <v>#VALUE!</v>
      </c>
      <c r="EA51" s="2" t="e">
        <f ca="1">+IF(IFTA_Quarterly!$I68&gt;0,ROUND(IFTA_Quarterly!$I68*Int_Exchange_2!EA$5/100*EA$3,2),0)</f>
        <v>#VALUE!</v>
      </c>
      <c r="EB51" s="2" t="e">
        <f ca="1">+IF(IFTA_Quarterly!$I68&gt;0,ROUND(IFTA_Quarterly!$I68*Int_Exchange_2!EB$5/100*EB$3,2),0)</f>
        <v>#VALUE!</v>
      </c>
      <c r="EC51" s="2" t="e">
        <f ca="1">+IF(IFTA_Quarterly!$I68&gt;0,ROUND(IFTA_Quarterly!$I68*Int_Exchange_2!EC$5/100*EC$3,2),0)</f>
        <v>#VALUE!</v>
      </c>
      <c r="ED51" s="2" t="e">
        <f ca="1">+IF(IFTA_Quarterly!$I68&gt;0,ROUND(IFTA_Quarterly!$I68*Int_Exchange_2!ED$5/100*ED$3,2),0)</f>
        <v>#VALUE!</v>
      </c>
      <c r="EE51" s="2" t="e">
        <f ca="1">+IF(IFTA_Quarterly!$I68&gt;0,ROUND(IFTA_Quarterly!$I68*Int_Exchange_2!EE$5/100*EE$3,2),0)</f>
        <v>#VALUE!</v>
      </c>
    </row>
    <row r="52" spans="1:135" x14ac:dyDescent="0.25">
      <c r="A52" s="2" t="s">
        <v>59</v>
      </c>
      <c r="B52" s="2" t="str">
        <f t="shared" ca="1" si="97"/>
        <v/>
      </c>
      <c r="C52" s="2" t="e">
        <f ca="1">+IF(IFTA_Quarterly!$I69&gt;0,ROUND(IFTA_Quarterly!$I69*Int_Exchange_2!C$5/100*C$3,2),0)</f>
        <v>#VALUE!</v>
      </c>
      <c r="D52" s="2" t="e">
        <f ca="1">+IF(IFTA_Quarterly!$I69&gt;0,ROUND(IFTA_Quarterly!$I69*Int_Exchange_2!D$5/100*D$3,2),0)</f>
        <v>#VALUE!</v>
      </c>
      <c r="E52" s="2" t="e">
        <f ca="1">+IF(IFTA_Quarterly!$I69&gt;0,ROUND(IFTA_Quarterly!$I69*Int_Exchange_2!E$5/100*E$3,2),0)</f>
        <v>#VALUE!</v>
      </c>
      <c r="F52" s="2" t="e">
        <f ca="1">+IF(IFTA_Quarterly!$I69&gt;0,ROUND(IFTA_Quarterly!$I69*Int_Exchange_2!F$5/100*F$3,2),0)</f>
        <v>#VALUE!</v>
      </c>
      <c r="G52" s="2" t="e">
        <f ca="1">+IF(IFTA_Quarterly!$I69&gt;0,ROUND(IFTA_Quarterly!$I69*Int_Exchange_2!G$5/100*G$3,2),0)</f>
        <v>#VALUE!</v>
      </c>
      <c r="H52" s="2" t="e">
        <f ca="1">+IF(IFTA_Quarterly!$I69&gt;0,ROUND(IFTA_Quarterly!$I69*Int_Exchange_2!H$5/100*H$3,2),0)</f>
        <v>#VALUE!</v>
      </c>
      <c r="I52" s="2" t="e">
        <f ca="1">+IF(IFTA_Quarterly!$I69&gt;0,ROUND(IFTA_Quarterly!$I69*Int_Exchange_2!I$5/100*I$3,2),0)</f>
        <v>#VALUE!</v>
      </c>
      <c r="J52" s="2" t="e">
        <f ca="1">+IF(IFTA_Quarterly!$I69&gt;0,ROUND(IFTA_Quarterly!$I69*Int_Exchange_2!J$5/100*J$3,2),0)</f>
        <v>#VALUE!</v>
      </c>
      <c r="K52" s="2" t="e">
        <f ca="1">+IF(IFTA_Quarterly!$I69&gt;0,ROUND(IFTA_Quarterly!$I69*Int_Exchange_2!K$5/100*K$3,2),0)</f>
        <v>#VALUE!</v>
      </c>
      <c r="L52" s="2" t="e">
        <f ca="1">+IF(IFTA_Quarterly!$I69&gt;0,ROUND(IFTA_Quarterly!$I69*Int_Exchange_2!L$5/100*L$3,2),0)</f>
        <v>#VALUE!</v>
      </c>
      <c r="M52" s="2" t="e">
        <f ca="1">+IF(IFTA_Quarterly!$I69&gt;0,ROUND(IFTA_Quarterly!$I69*Int_Exchange_2!M$5/100*M$3,2),0)</f>
        <v>#VALUE!</v>
      </c>
      <c r="N52" s="2" t="e">
        <f ca="1">+IF(IFTA_Quarterly!$I69&gt;0,ROUND(IFTA_Quarterly!$I69*Int_Exchange_2!N$5/100*N$3,2),0)</f>
        <v>#VALUE!</v>
      </c>
      <c r="O52" s="2" t="e">
        <f ca="1">+IF(IFTA_Quarterly!$I69&gt;0,ROUND(IFTA_Quarterly!$I69*Int_Exchange_2!O$5/100*O$3,2),0)</f>
        <v>#VALUE!</v>
      </c>
      <c r="P52" s="2" t="e">
        <f ca="1">+IF(IFTA_Quarterly!$I69&gt;0,ROUND(IFTA_Quarterly!$I69*Int_Exchange_2!P$5/100*P$3,2),0)</f>
        <v>#VALUE!</v>
      </c>
      <c r="Q52" s="2" t="e">
        <f ca="1">+IF(IFTA_Quarterly!$I69&gt;0,ROUND(IFTA_Quarterly!$I69*Int_Exchange_2!Q$5/100*Q$3,2),0)</f>
        <v>#VALUE!</v>
      </c>
      <c r="R52" s="2" t="e">
        <f ca="1">+IF(IFTA_Quarterly!$I69&gt;0,ROUND(IFTA_Quarterly!$I69*Int_Exchange_2!R$5/100*R$3,2),0)</f>
        <v>#VALUE!</v>
      </c>
      <c r="S52" s="2" t="e">
        <f ca="1">+IF(IFTA_Quarterly!$I69&gt;0,ROUND(IFTA_Quarterly!$I69*Int_Exchange_2!S$5/100*S$3,2),0)</f>
        <v>#VALUE!</v>
      </c>
      <c r="T52" s="2" t="e">
        <f ca="1">+IF(IFTA_Quarterly!$I69&gt;0,ROUND(IFTA_Quarterly!$I69*Int_Exchange_2!T$5/100*T$3,2),0)</f>
        <v>#VALUE!</v>
      </c>
      <c r="U52" s="2" t="e">
        <f ca="1">+IF(IFTA_Quarterly!$I69&gt;0,ROUND(IFTA_Quarterly!$I69*Int_Exchange_2!U$5/100*U$3,2),0)</f>
        <v>#VALUE!</v>
      </c>
      <c r="V52" s="2" t="e">
        <f ca="1">+IF(IFTA_Quarterly!$I69&gt;0,ROUND(IFTA_Quarterly!$I69*Int_Exchange_2!V$5/100*V$3,2),0)</f>
        <v>#VALUE!</v>
      </c>
      <c r="W52" s="2" t="e">
        <f ca="1">+IF(IFTA_Quarterly!$I69&gt;0,ROUND(IFTA_Quarterly!$I69*Int_Exchange_2!W$5/100*W$3,2),0)</f>
        <v>#VALUE!</v>
      </c>
      <c r="X52" s="2" t="e">
        <f ca="1">+IF(IFTA_Quarterly!$I69&gt;0,ROUND(IFTA_Quarterly!$I69*Int_Exchange_2!X$5/100*X$3,2),0)</f>
        <v>#VALUE!</v>
      </c>
      <c r="Y52" s="2" t="e">
        <f ca="1">+IF(IFTA_Quarterly!$I69&gt;0,ROUND(IFTA_Quarterly!$I69*Int_Exchange_2!Y$5/100*Y$3,2),0)</f>
        <v>#VALUE!</v>
      </c>
      <c r="Z52" s="2" t="e">
        <f ca="1">+IF(IFTA_Quarterly!$I69&gt;0,ROUND(IFTA_Quarterly!$I69*Int_Exchange_2!Z$5/100*Z$3,2),0)</f>
        <v>#VALUE!</v>
      </c>
      <c r="AA52" s="2" t="e">
        <f ca="1">+IF(IFTA_Quarterly!$I69&gt;0,ROUND(IFTA_Quarterly!$I69*Int_Exchange_2!AA$5/100*AA$3,2),0)</f>
        <v>#VALUE!</v>
      </c>
      <c r="AB52" s="2" t="e">
        <f ca="1">+IF(IFTA_Quarterly!$I69&gt;0,ROUND(IFTA_Quarterly!$I69*Int_Exchange_2!AB$5/100*AB$3,2),0)</f>
        <v>#VALUE!</v>
      </c>
      <c r="AC52" s="2" t="e">
        <f ca="1">+IF(IFTA_Quarterly!$I69&gt;0,ROUND(IFTA_Quarterly!$I69*Int_Exchange_2!AC$5/100*AC$3,2),0)</f>
        <v>#VALUE!</v>
      </c>
      <c r="AD52" s="2" t="e">
        <f ca="1">+IF(IFTA_Quarterly!$I69&gt;0,ROUND(IFTA_Quarterly!$I69*Int_Exchange_2!AD$5/100*AD$3,2),0)</f>
        <v>#VALUE!</v>
      </c>
      <c r="AE52" s="2" t="e">
        <f ca="1">+IF(IFTA_Quarterly!$I69&gt;0,ROUND(IFTA_Quarterly!$I69*Int_Exchange_2!AE$5/100*AE$3,2),0)</f>
        <v>#VALUE!</v>
      </c>
      <c r="AF52" s="2" t="e">
        <f ca="1">+IF(IFTA_Quarterly!$I69&gt;0,ROUND(IFTA_Quarterly!$I69*Int_Exchange_2!AF$5/100*AF$3,2),0)</f>
        <v>#VALUE!</v>
      </c>
      <c r="AG52" s="2" t="e">
        <f ca="1">+IF(IFTA_Quarterly!$I69&gt;0,ROUND(IFTA_Quarterly!$I69*Int_Exchange_2!AG$5/100*AG$3,2),0)</f>
        <v>#VALUE!</v>
      </c>
      <c r="AH52" s="2" t="e">
        <f ca="1">+IF(IFTA_Quarterly!$I69&gt;0,ROUND(IFTA_Quarterly!$I69*Int_Exchange_2!AH$5/100*AH$3,2),0)</f>
        <v>#VALUE!</v>
      </c>
      <c r="AI52" s="2" t="e">
        <f ca="1">+IF(IFTA_Quarterly!$I69&gt;0,ROUND(IFTA_Quarterly!$I69*Int_Exchange_2!AI$5/100*AI$3,2),0)</f>
        <v>#VALUE!</v>
      </c>
      <c r="AJ52" s="2" t="e">
        <f ca="1">+IF(IFTA_Quarterly!$I69&gt;0,ROUND(IFTA_Quarterly!$I69*Int_Exchange_2!AJ$5/100*AJ$3,2),0)</f>
        <v>#VALUE!</v>
      </c>
      <c r="AK52" s="2" t="e">
        <f ca="1">+IF(IFTA_Quarterly!$I69&gt;0,ROUND(IFTA_Quarterly!$I69*Int_Exchange_2!AK$5/100*AK$3,2),0)</f>
        <v>#VALUE!</v>
      </c>
      <c r="AL52" s="2" t="e">
        <f ca="1">+IF(IFTA_Quarterly!$I69&gt;0,ROUND(IFTA_Quarterly!$I69*Int_Exchange_2!AL$5/100*AL$3,2),0)</f>
        <v>#VALUE!</v>
      </c>
      <c r="AM52" s="2" t="e">
        <f ca="1">+IF(IFTA_Quarterly!$I69&gt;0,ROUND(IFTA_Quarterly!$I69*Int_Exchange_2!AM$5/100*AM$3,2),0)</f>
        <v>#VALUE!</v>
      </c>
      <c r="AN52" s="2" t="e">
        <f ca="1">+IF(IFTA_Quarterly!$I69&gt;0,ROUND(IFTA_Quarterly!$I69*Int_Exchange_2!AN$5/100*AN$3,2),0)</f>
        <v>#VALUE!</v>
      </c>
      <c r="AO52" s="2" t="e">
        <f ca="1">+IF(IFTA_Quarterly!$I69&gt;0,ROUND(IFTA_Quarterly!$I69*Int_Exchange_2!AO$5/100*AO$3,2),0)</f>
        <v>#VALUE!</v>
      </c>
      <c r="AP52" s="2" t="e">
        <f ca="1">+IF(IFTA_Quarterly!$I69&gt;0,ROUND(IFTA_Quarterly!$I69*Int_Exchange_2!AP$5/100*AP$3,2),0)</f>
        <v>#VALUE!</v>
      </c>
      <c r="AQ52" s="2" t="e">
        <f ca="1">+IF(IFTA_Quarterly!$I69&gt;0,ROUND(IFTA_Quarterly!$I69*Int_Exchange_2!AQ$5/100*AQ$3,2),0)</f>
        <v>#VALUE!</v>
      </c>
      <c r="AR52" s="2" t="e">
        <f ca="1">+IF(IFTA_Quarterly!$I69&gt;0,ROUND(IFTA_Quarterly!$I69*Int_Exchange_2!AR$5/100*AR$3,2),0)</f>
        <v>#VALUE!</v>
      </c>
      <c r="AS52" s="2" t="e">
        <f ca="1">+IF(IFTA_Quarterly!$I69&gt;0,ROUND(IFTA_Quarterly!$I69*Int_Exchange_2!AS$5/100*AS$3,2),0)</f>
        <v>#VALUE!</v>
      </c>
      <c r="AT52" s="2" t="e">
        <f ca="1">+IF(IFTA_Quarterly!$I69&gt;0,ROUND(IFTA_Quarterly!$I69*Int_Exchange_2!AT$5/100*AT$3,2),0)</f>
        <v>#VALUE!</v>
      </c>
      <c r="AU52" s="2" t="e">
        <f ca="1">+IF(IFTA_Quarterly!$I69&gt;0,ROUND(IFTA_Quarterly!$I69*Int_Exchange_2!AU$5/100*AU$3,2),0)</f>
        <v>#VALUE!</v>
      </c>
      <c r="AV52" s="2" t="e">
        <f ca="1">+IF(IFTA_Quarterly!$I69&gt;0,ROUND(IFTA_Quarterly!$I69*Int_Exchange_2!AV$5/100*AV$3,2),0)</f>
        <v>#VALUE!</v>
      </c>
      <c r="AW52" s="2" t="e">
        <f ca="1">+IF(IFTA_Quarterly!$I69&gt;0,ROUND(IFTA_Quarterly!$I69*Int_Exchange_2!AW$5/100*AW$3,2),0)</f>
        <v>#VALUE!</v>
      </c>
      <c r="AX52" s="2" t="e">
        <f ca="1">+IF(IFTA_Quarterly!$I69&gt;0,ROUND(IFTA_Quarterly!$I69*Int_Exchange_2!AX$5/100*AX$3,2),0)</f>
        <v>#VALUE!</v>
      </c>
      <c r="AY52" s="2" t="e">
        <f ca="1">+IF(IFTA_Quarterly!$I69&gt;0,ROUND(IFTA_Quarterly!$I69*Int_Exchange_2!AY$5/100*AY$3,2),0)</f>
        <v>#VALUE!</v>
      </c>
      <c r="AZ52" s="2" t="e">
        <f ca="1">+IF(IFTA_Quarterly!$I69&gt;0,ROUND(IFTA_Quarterly!$I69*Int_Exchange_2!AZ$5/100*AZ$3,2),0)</f>
        <v>#VALUE!</v>
      </c>
      <c r="BA52" s="2" t="e">
        <f ca="1">+IF(IFTA_Quarterly!$I69&gt;0,ROUND(IFTA_Quarterly!$I69*Int_Exchange_2!BA$5/100*BA$3,2),0)</f>
        <v>#VALUE!</v>
      </c>
      <c r="BB52" s="2" t="e">
        <f ca="1">+IF(IFTA_Quarterly!$I69&gt;0,ROUND(IFTA_Quarterly!$I69*Int_Exchange_2!BB$5/100*BB$3,2),0)</f>
        <v>#VALUE!</v>
      </c>
      <c r="BC52" s="2" t="e">
        <f ca="1">+IF(IFTA_Quarterly!$I69&gt;0,ROUND(IFTA_Quarterly!$I69*Int_Exchange_2!BC$5/100*BC$3,2),0)</f>
        <v>#VALUE!</v>
      </c>
      <c r="BD52" s="2" t="e">
        <f ca="1">+IF(IFTA_Quarterly!$I69&gt;0,ROUND(IFTA_Quarterly!$I69*Int_Exchange_2!BD$5/100*BD$3,2),0)</f>
        <v>#VALUE!</v>
      </c>
      <c r="BE52" s="2" t="e">
        <f ca="1">+IF(IFTA_Quarterly!$I69&gt;0,ROUND(IFTA_Quarterly!$I69*Int_Exchange_2!BE$5/100*BE$3,2),0)</f>
        <v>#VALUE!</v>
      </c>
      <c r="BF52" s="2" t="e">
        <f ca="1">+IF(IFTA_Quarterly!$I69&gt;0,ROUND(IFTA_Quarterly!$I69*Int_Exchange_2!BF$5/100*BF$3,2),0)</f>
        <v>#VALUE!</v>
      </c>
      <c r="BG52" s="2" t="e">
        <f ca="1">+IF(IFTA_Quarterly!$I69&gt;0,ROUND(IFTA_Quarterly!$I69*Int_Exchange_2!BG$5/100*BG$3,2),0)</f>
        <v>#VALUE!</v>
      </c>
      <c r="BH52" s="2" t="e">
        <f ca="1">+IF(IFTA_Quarterly!$I69&gt;0,ROUND(IFTA_Quarterly!$I69*Int_Exchange_2!BH$5/100*BH$3,2),0)</f>
        <v>#VALUE!</v>
      </c>
      <c r="BI52" s="2" t="e">
        <f ca="1">+IF(IFTA_Quarterly!$I69&gt;0,ROUND(IFTA_Quarterly!$I69*Int_Exchange_2!BI$5/100*BI$3,2),0)</f>
        <v>#VALUE!</v>
      </c>
      <c r="BJ52" s="2" t="e">
        <f ca="1">+IF(IFTA_Quarterly!$I69&gt;0,ROUND(IFTA_Quarterly!$I69*Int_Exchange_2!BJ$5/100*BJ$3,2),0)</f>
        <v>#VALUE!</v>
      </c>
      <c r="BK52" s="2" t="e">
        <f ca="1">+IF(IFTA_Quarterly!$I69&gt;0,ROUND(IFTA_Quarterly!$I69*Int_Exchange_2!BK$5/100*BK$3,2),0)</f>
        <v>#VALUE!</v>
      </c>
      <c r="BL52" s="2" t="e">
        <f ca="1">+IF(IFTA_Quarterly!$I69&gt;0,ROUND(IFTA_Quarterly!$I69*Int_Exchange_2!BL$5/100*BL$3,2),0)</f>
        <v>#VALUE!</v>
      </c>
      <c r="BM52" s="2" t="e">
        <f ca="1">+IF(IFTA_Quarterly!$I69&gt;0,ROUND(IFTA_Quarterly!$I69*Int_Exchange_2!BM$5/100*BM$3,2),0)</f>
        <v>#VALUE!</v>
      </c>
      <c r="BN52" s="2" t="e">
        <f ca="1">+IF(IFTA_Quarterly!$I69&gt;0,ROUND(IFTA_Quarterly!$I69*Int_Exchange_2!BN$5/100*BN$3,2),0)</f>
        <v>#VALUE!</v>
      </c>
      <c r="BO52" s="2" t="e">
        <f ca="1">+IF(IFTA_Quarterly!$I69&gt;0,ROUND(IFTA_Quarterly!$I69*Int_Exchange_2!BO$5/100*BO$3,2),0)</f>
        <v>#VALUE!</v>
      </c>
      <c r="BP52" s="2" t="e">
        <f ca="1">+IF(IFTA_Quarterly!$I69&gt;0,ROUND(IFTA_Quarterly!$I69*Int_Exchange_2!BP$5/100*BP$3,2),0)</f>
        <v>#VALUE!</v>
      </c>
      <c r="BQ52" s="2" t="e">
        <f ca="1">+IF(IFTA_Quarterly!$I69&gt;0,ROUND(IFTA_Quarterly!$I69*Int_Exchange_2!BQ$5/100*BQ$3,2),0)</f>
        <v>#VALUE!</v>
      </c>
      <c r="BR52" s="2" t="e">
        <f ca="1">+IF(IFTA_Quarterly!$I69&gt;0,ROUND(IFTA_Quarterly!$I69*Int_Exchange_2!BR$5/100*BR$3,2),0)</f>
        <v>#VALUE!</v>
      </c>
      <c r="BS52" s="2" t="e">
        <f ca="1">+IF(IFTA_Quarterly!$I69&gt;0,ROUND(IFTA_Quarterly!$I69*Int_Exchange_2!BS$5/100*BS$3,2),0)</f>
        <v>#VALUE!</v>
      </c>
      <c r="BT52" s="2" t="e">
        <f ca="1">+IF(IFTA_Quarterly!$I69&gt;0,ROUND(IFTA_Quarterly!$I69*Int_Exchange_2!BT$5/100*BT$3,2),0)</f>
        <v>#VALUE!</v>
      </c>
      <c r="BU52" s="2" t="e">
        <f ca="1">+IF(IFTA_Quarterly!$I69&gt;0,ROUND(IFTA_Quarterly!$I69*Int_Exchange_2!BU$5/100*BU$3,2),0)</f>
        <v>#VALUE!</v>
      </c>
      <c r="BV52" s="2" t="e">
        <f ca="1">+IF(IFTA_Quarterly!$I69&gt;0,ROUND(IFTA_Quarterly!$I69*Int_Exchange_2!BV$5/100*BV$3,2),0)</f>
        <v>#VALUE!</v>
      </c>
      <c r="BW52" s="2" t="e">
        <f ca="1">+IF(IFTA_Quarterly!$I69&gt;0,ROUND(IFTA_Quarterly!$I69*Int_Exchange_2!BW$5/100*BW$3,2),0)</f>
        <v>#VALUE!</v>
      </c>
      <c r="BX52" s="2" t="e">
        <f ca="1">+IF(IFTA_Quarterly!$I69&gt;0,ROUND(IFTA_Quarterly!$I69*Int_Exchange_2!BX$5/100*BX$3,2),0)</f>
        <v>#VALUE!</v>
      </c>
      <c r="BY52" s="2" t="e">
        <f ca="1">+IF(IFTA_Quarterly!$I69&gt;0,ROUND(IFTA_Quarterly!$I69*Int_Exchange_2!BY$5/100*BY$3,2),0)</f>
        <v>#VALUE!</v>
      </c>
      <c r="BZ52" s="2" t="e">
        <f ca="1">+IF(IFTA_Quarterly!$I69&gt;0,ROUND(IFTA_Quarterly!$I69*Int_Exchange_2!BZ$5/100*BZ$3,2),0)</f>
        <v>#VALUE!</v>
      </c>
      <c r="CA52" s="2" t="e">
        <f ca="1">+IF(IFTA_Quarterly!$I69&gt;0,ROUND(IFTA_Quarterly!$I69*Int_Exchange_2!CA$5/100*CA$3,2),0)</f>
        <v>#VALUE!</v>
      </c>
      <c r="CB52" s="2" t="e">
        <f ca="1">+IF(IFTA_Quarterly!$I69&gt;0,ROUND(IFTA_Quarterly!$I69*Int_Exchange_2!CB$5/100*CB$3,2),0)</f>
        <v>#VALUE!</v>
      </c>
      <c r="CC52" s="2" t="e">
        <f ca="1">+IF(IFTA_Quarterly!$I69&gt;0,ROUND(IFTA_Quarterly!$I69*Int_Exchange_2!CC$5/100*CC$3,2),0)</f>
        <v>#VALUE!</v>
      </c>
      <c r="CD52" s="2" t="e">
        <f ca="1">+IF(IFTA_Quarterly!$I69&gt;0,ROUND(IFTA_Quarterly!$I69*Int_Exchange_2!CD$5/100*CD$3,2),0)</f>
        <v>#VALUE!</v>
      </c>
      <c r="CE52" s="2" t="e">
        <f ca="1">+IF(IFTA_Quarterly!$I69&gt;0,ROUND(IFTA_Quarterly!$I69*Int_Exchange_2!CE$5/100*CE$3,2),0)</f>
        <v>#VALUE!</v>
      </c>
      <c r="CF52" s="2" t="e">
        <f ca="1">+IF(IFTA_Quarterly!$I69&gt;0,ROUND(IFTA_Quarterly!$I69*Int_Exchange_2!CF$5/100*CF$3,2),0)</f>
        <v>#VALUE!</v>
      </c>
      <c r="CG52" s="2" t="e">
        <f ca="1">+IF(IFTA_Quarterly!$I69&gt;0,ROUND(IFTA_Quarterly!$I69*Int_Exchange_2!CG$5/100*CG$3,2),0)</f>
        <v>#VALUE!</v>
      </c>
      <c r="CH52" s="2" t="e">
        <f ca="1">+IF(IFTA_Quarterly!$I69&gt;0,ROUND(IFTA_Quarterly!$I69*Int_Exchange_2!CH$5/100*CH$3,2),0)</f>
        <v>#VALUE!</v>
      </c>
      <c r="CI52" s="2" t="e">
        <f ca="1">+IF(IFTA_Quarterly!$I69&gt;0,ROUND(IFTA_Quarterly!$I69*Int_Exchange_2!CI$5/100*CI$3,2),0)</f>
        <v>#VALUE!</v>
      </c>
      <c r="CJ52" s="2" t="e">
        <f ca="1">+IF(IFTA_Quarterly!$I69&gt;0,ROUND(IFTA_Quarterly!$I69*Int_Exchange_2!CJ$5/100*CJ$3,2),0)</f>
        <v>#VALUE!</v>
      </c>
      <c r="CK52" s="2" t="e">
        <f ca="1">+IF(IFTA_Quarterly!$I69&gt;0,ROUND(IFTA_Quarterly!$I69*Int_Exchange_2!CK$5/100*CK$3,2),0)</f>
        <v>#VALUE!</v>
      </c>
      <c r="CL52" s="2" t="e">
        <f ca="1">+IF(IFTA_Quarterly!$I69&gt;0,ROUND(IFTA_Quarterly!$I69*Int_Exchange_2!CL$5/100*CL$3,2),0)</f>
        <v>#VALUE!</v>
      </c>
      <c r="CM52" s="2" t="e">
        <f ca="1">+IF(IFTA_Quarterly!$I69&gt;0,ROUND(IFTA_Quarterly!$I69*Int_Exchange_2!CM$5/100*CM$3,2),0)</f>
        <v>#VALUE!</v>
      </c>
      <c r="CN52" s="2" t="e">
        <f ca="1">+IF(IFTA_Quarterly!$I69&gt;0,ROUND(IFTA_Quarterly!$I69*Int_Exchange_2!CN$5/100*CN$3,2),0)</f>
        <v>#VALUE!</v>
      </c>
      <c r="CO52" s="2" t="e">
        <f ca="1">+IF(IFTA_Quarterly!$I69&gt;0,ROUND(IFTA_Quarterly!$I69*Int_Exchange_2!CO$5/100*CO$3,2),0)</f>
        <v>#VALUE!</v>
      </c>
      <c r="CP52" s="2" t="e">
        <f ca="1">+IF(IFTA_Quarterly!$I69&gt;0,ROUND(IFTA_Quarterly!$I69*Int_Exchange_2!CP$5/100*CP$3,2),0)</f>
        <v>#VALUE!</v>
      </c>
      <c r="CQ52" s="2" t="e">
        <f ca="1">+IF(IFTA_Quarterly!$I69&gt;0,ROUND(IFTA_Quarterly!$I69*Int_Exchange_2!CQ$5/100*CQ$3,2),0)</f>
        <v>#VALUE!</v>
      </c>
      <c r="CR52" s="2" t="e">
        <f ca="1">+IF(IFTA_Quarterly!$I69&gt;0,ROUND(IFTA_Quarterly!$I69*Int_Exchange_2!CR$5/100*CR$3,2),0)</f>
        <v>#VALUE!</v>
      </c>
      <c r="CS52" s="2" t="e">
        <f ca="1">+IF(IFTA_Quarterly!$I69&gt;0,ROUND(IFTA_Quarterly!$I69*Int_Exchange_2!CS$5/100*CS$3,2),0)</f>
        <v>#VALUE!</v>
      </c>
      <c r="CT52" s="2" t="e">
        <f ca="1">+IF(IFTA_Quarterly!$I69&gt;0,ROUND(IFTA_Quarterly!$I69*Int_Exchange_2!CT$5/100*CT$3,2),0)</f>
        <v>#VALUE!</v>
      </c>
      <c r="CU52" s="2" t="e">
        <f ca="1">+IF(IFTA_Quarterly!$I69&gt;0,ROUND(IFTA_Quarterly!$I69*Int_Exchange_2!CU$5/100*CU$3,2),0)</f>
        <v>#VALUE!</v>
      </c>
      <c r="CV52" s="2" t="e">
        <f ca="1">+IF(IFTA_Quarterly!$I69&gt;0,ROUND(IFTA_Quarterly!$I69*Int_Exchange_2!CV$5/100*CV$3,2),0)</f>
        <v>#VALUE!</v>
      </c>
      <c r="CW52" s="2" t="e">
        <f ca="1">+IF(IFTA_Quarterly!$I69&gt;0,ROUND(IFTA_Quarterly!$I69*Int_Exchange_2!CW$5/100*CW$3,2),0)</f>
        <v>#VALUE!</v>
      </c>
      <c r="CX52" s="2" t="e">
        <f ca="1">+IF(IFTA_Quarterly!$I69&gt;0,ROUND(IFTA_Quarterly!$I69*Int_Exchange_2!CX$5/100*CX$3,2),0)</f>
        <v>#VALUE!</v>
      </c>
      <c r="CY52" s="2" t="e">
        <f ca="1">+IF(IFTA_Quarterly!$I69&gt;0,ROUND(IFTA_Quarterly!$I69*Int_Exchange_2!CY$5/100*CY$3,2),0)</f>
        <v>#VALUE!</v>
      </c>
      <c r="CZ52" s="2" t="e">
        <f ca="1">+IF(IFTA_Quarterly!$I69&gt;0,ROUND(IFTA_Quarterly!$I69*Int_Exchange_2!CZ$5/100*CZ$3,2),0)</f>
        <v>#VALUE!</v>
      </c>
      <c r="DA52" s="2" t="e">
        <f ca="1">+IF(IFTA_Quarterly!$I69&gt;0,ROUND(IFTA_Quarterly!$I69*Int_Exchange_2!DA$5/100*DA$3,2),0)</f>
        <v>#VALUE!</v>
      </c>
      <c r="DB52" s="2" t="e">
        <f ca="1">+IF(IFTA_Quarterly!$I69&gt;0,ROUND(IFTA_Quarterly!$I69*Int_Exchange_2!DB$5/100*DB$3,2),0)</f>
        <v>#VALUE!</v>
      </c>
      <c r="DC52" s="2" t="e">
        <f ca="1">+IF(IFTA_Quarterly!$I69&gt;0,ROUND(IFTA_Quarterly!$I69*Int_Exchange_2!DC$5/100*DC$3,2),0)</f>
        <v>#VALUE!</v>
      </c>
      <c r="DD52" s="2" t="e">
        <f ca="1">+IF(IFTA_Quarterly!$I69&gt;0,ROUND(IFTA_Quarterly!$I69*Int_Exchange_2!DD$5/100*DD$3,2),0)</f>
        <v>#VALUE!</v>
      </c>
      <c r="DE52" s="2" t="e">
        <f ca="1">+IF(IFTA_Quarterly!$I69&gt;0,ROUND(IFTA_Quarterly!$I69*Int_Exchange_2!DE$5/100*DE$3,2),0)</f>
        <v>#VALUE!</v>
      </c>
      <c r="DF52" s="2" t="e">
        <f ca="1">+IF(IFTA_Quarterly!$I69&gt;0,ROUND(IFTA_Quarterly!$I69*Int_Exchange_2!DF$5/100*DF$3,2),0)</f>
        <v>#VALUE!</v>
      </c>
      <c r="DG52" s="2" t="e">
        <f ca="1">+IF(IFTA_Quarterly!$I69&gt;0,ROUND(IFTA_Quarterly!$I69*Int_Exchange_2!DG$5/100*DG$3,2),0)</f>
        <v>#VALUE!</v>
      </c>
      <c r="DH52" s="2" t="e">
        <f ca="1">+IF(IFTA_Quarterly!$I69&gt;0,ROUND(IFTA_Quarterly!$I69*Int_Exchange_2!DH$5/100*DH$3,2),0)</f>
        <v>#VALUE!</v>
      </c>
      <c r="DI52" s="2" t="e">
        <f ca="1">+IF(IFTA_Quarterly!$I69&gt;0,ROUND(IFTA_Quarterly!$I69*Int_Exchange_2!DI$5/100*DI$3,2),0)</f>
        <v>#VALUE!</v>
      </c>
      <c r="DJ52" s="2" t="e">
        <f ca="1">+IF(IFTA_Quarterly!$I69&gt;0,ROUND(IFTA_Quarterly!$I69*Int_Exchange_2!DJ$5/100*DJ$3,2),0)</f>
        <v>#VALUE!</v>
      </c>
      <c r="DK52" s="2" t="e">
        <f ca="1">+IF(IFTA_Quarterly!$I69&gt;0,ROUND(IFTA_Quarterly!$I69*Int_Exchange_2!DK$5/100*DK$3,2),0)</f>
        <v>#VALUE!</v>
      </c>
      <c r="DL52" s="2" t="e">
        <f ca="1">+IF(IFTA_Quarterly!$I69&gt;0,ROUND(IFTA_Quarterly!$I69*Int_Exchange_2!DL$5/100*DL$3,2),0)</f>
        <v>#VALUE!</v>
      </c>
      <c r="DM52" s="2" t="e">
        <f ca="1">+IF(IFTA_Quarterly!$I69&gt;0,ROUND(IFTA_Quarterly!$I69*Int_Exchange_2!DM$5/100*DM$3,2),0)</f>
        <v>#VALUE!</v>
      </c>
      <c r="DN52" s="2" t="e">
        <f ca="1">+IF(IFTA_Quarterly!$I69&gt;0,ROUND(IFTA_Quarterly!$I69*Int_Exchange_2!DN$5/100*DN$3,2),0)</f>
        <v>#VALUE!</v>
      </c>
      <c r="DO52" s="2" t="e">
        <f ca="1">+IF(IFTA_Quarterly!$I69&gt;0,ROUND(IFTA_Quarterly!$I69*Int_Exchange_2!DO$5/100*DO$3,2),0)</f>
        <v>#VALUE!</v>
      </c>
      <c r="DP52" s="2" t="e">
        <f ca="1">+IF(IFTA_Quarterly!$I69&gt;0,ROUND(IFTA_Quarterly!$I69*Int_Exchange_2!DP$5/100*DP$3,2),0)</f>
        <v>#VALUE!</v>
      </c>
      <c r="DQ52" s="2" t="e">
        <f ca="1">+IF(IFTA_Quarterly!$I69&gt;0,ROUND(IFTA_Quarterly!$I69*Int_Exchange_2!DQ$5/100*DQ$3,2),0)</f>
        <v>#VALUE!</v>
      </c>
      <c r="DR52" s="2" t="e">
        <f ca="1">+IF(IFTA_Quarterly!$I69&gt;0,ROUND(IFTA_Quarterly!$I69*Int_Exchange_2!DR$5/100*DR$3,2),0)</f>
        <v>#VALUE!</v>
      </c>
      <c r="DS52" s="2" t="e">
        <f ca="1">+IF(IFTA_Quarterly!$I69&gt;0,ROUND(IFTA_Quarterly!$I69*Int_Exchange_2!DS$5/100*DS$3,2),0)</f>
        <v>#VALUE!</v>
      </c>
      <c r="DT52" s="2" t="e">
        <f ca="1">+IF(IFTA_Quarterly!$I69&gt;0,ROUND(IFTA_Quarterly!$I69*Int_Exchange_2!DT$5/100*DT$3,2),0)</f>
        <v>#VALUE!</v>
      </c>
      <c r="DU52" s="2" t="e">
        <f ca="1">+IF(IFTA_Quarterly!$I69&gt;0,ROUND(IFTA_Quarterly!$I69*Int_Exchange_2!DU$5/100*DU$3,2),0)</f>
        <v>#VALUE!</v>
      </c>
      <c r="DV52" s="2" t="e">
        <f ca="1">+IF(IFTA_Quarterly!$I69&gt;0,ROUND(IFTA_Quarterly!$I69*Int_Exchange_2!DV$5/100*DV$3,2),0)</f>
        <v>#VALUE!</v>
      </c>
      <c r="DW52" s="2" t="e">
        <f ca="1">+IF(IFTA_Quarterly!$I69&gt;0,ROUND(IFTA_Quarterly!$I69*Int_Exchange_2!DW$5/100*DW$3,2),0)</f>
        <v>#VALUE!</v>
      </c>
      <c r="DX52" s="2" t="e">
        <f ca="1">+IF(IFTA_Quarterly!$I69&gt;0,ROUND(IFTA_Quarterly!$I69*Int_Exchange_2!DX$5/100*DX$3,2),0)</f>
        <v>#VALUE!</v>
      </c>
      <c r="DY52" s="2" t="e">
        <f ca="1">+IF(IFTA_Quarterly!$I69&gt;0,ROUND(IFTA_Quarterly!$I69*Int_Exchange_2!DY$5/100*DY$3,2),0)</f>
        <v>#VALUE!</v>
      </c>
      <c r="DZ52" s="2" t="e">
        <f ca="1">+IF(IFTA_Quarterly!$I69&gt;0,ROUND(IFTA_Quarterly!$I69*Int_Exchange_2!DZ$5/100*DZ$3,2),0)</f>
        <v>#VALUE!</v>
      </c>
      <c r="EA52" s="2" t="e">
        <f ca="1">+IF(IFTA_Quarterly!$I69&gt;0,ROUND(IFTA_Quarterly!$I69*Int_Exchange_2!EA$5/100*EA$3,2),0)</f>
        <v>#VALUE!</v>
      </c>
      <c r="EB52" s="2" t="e">
        <f ca="1">+IF(IFTA_Quarterly!$I69&gt;0,ROUND(IFTA_Quarterly!$I69*Int_Exchange_2!EB$5/100*EB$3,2),0)</f>
        <v>#VALUE!</v>
      </c>
      <c r="EC52" s="2" t="e">
        <f ca="1">+IF(IFTA_Quarterly!$I69&gt;0,ROUND(IFTA_Quarterly!$I69*Int_Exchange_2!EC$5/100*EC$3,2),0)</f>
        <v>#VALUE!</v>
      </c>
      <c r="ED52" s="2" t="e">
        <f ca="1">+IF(IFTA_Quarterly!$I69&gt;0,ROUND(IFTA_Quarterly!$I69*Int_Exchange_2!ED$5/100*ED$3,2),0)</f>
        <v>#VALUE!</v>
      </c>
      <c r="EE52" s="2" t="e">
        <f ca="1">+IF(IFTA_Quarterly!$I69&gt;0,ROUND(IFTA_Quarterly!$I69*Int_Exchange_2!EE$5/100*EE$3,2),0)</f>
        <v>#VALUE!</v>
      </c>
    </row>
    <row r="53" spans="1:135" x14ac:dyDescent="0.25">
      <c r="A53" s="2" t="s">
        <v>60</v>
      </c>
      <c r="B53" s="2" t="str">
        <f t="shared" ca="1" si="97"/>
        <v/>
      </c>
      <c r="C53" s="2" t="e">
        <f ca="1">+IF(IFTA_Quarterly!$I70&gt;0,ROUND(IFTA_Quarterly!$I70*Int_Exchange_2!C$5/100*C$3,2),0)</f>
        <v>#VALUE!</v>
      </c>
      <c r="D53" s="2" t="e">
        <f ca="1">+IF(IFTA_Quarterly!$I70&gt;0,ROUND(IFTA_Quarterly!$I70*Int_Exchange_2!D$5/100*D$3,2),0)</f>
        <v>#VALUE!</v>
      </c>
      <c r="E53" s="2" t="e">
        <f ca="1">+IF(IFTA_Quarterly!$I70&gt;0,ROUND(IFTA_Quarterly!$I70*Int_Exchange_2!E$5/100*E$3,2),0)</f>
        <v>#VALUE!</v>
      </c>
      <c r="F53" s="2" t="e">
        <f ca="1">+IF(IFTA_Quarterly!$I70&gt;0,ROUND(IFTA_Quarterly!$I70*Int_Exchange_2!F$5/100*F$3,2),0)</f>
        <v>#VALUE!</v>
      </c>
      <c r="G53" s="2" t="e">
        <f ca="1">+IF(IFTA_Quarterly!$I70&gt;0,ROUND(IFTA_Quarterly!$I70*Int_Exchange_2!G$5/100*G$3,2),0)</f>
        <v>#VALUE!</v>
      </c>
      <c r="H53" s="2" t="e">
        <f ca="1">+IF(IFTA_Quarterly!$I70&gt;0,ROUND(IFTA_Quarterly!$I70*Int_Exchange_2!H$5/100*H$3,2),0)</f>
        <v>#VALUE!</v>
      </c>
      <c r="I53" s="2" t="e">
        <f ca="1">+IF(IFTA_Quarterly!$I70&gt;0,ROUND(IFTA_Quarterly!$I70*Int_Exchange_2!I$5/100*I$3,2),0)</f>
        <v>#VALUE!</v>
      </c>
      <c r="J53" s="2" t="e">
        <f ca="1">+IF(IFTA_Quarterly!$I70&gt;0,ROUND(IFTA_Quarterly!$I70*Int_Exchange_2!J$5/100*J$3,2),0)</f>
        <v>#VALUE!</v>
      </c>
      <c r="K53" s="2" t="e">
        <f ca="1">+IF(IFTA_Quarterly!$I70&gt;0,ROUND(IFTA_Quarterly!$I70*Int_Exchange_2!K$5/100*K$3,2),0)</f>
        <v>#VALUE!</v>
      </c>
      <c r="L53" s="2" t="e">
        <f ca="1">+IF(IFTA_Quarterly!$I70&gt;0,ROUND(IFTA_Quarterly!$I70*Int_Exchange_2!L$5/100*L$3,2),0)</f>
        <v>#VALUE!</v>
      </c>
      <c r="M53" s="2" t="e">
        <f ca="1">+IF(IFTA_Quarterly!$I70&gt;0,ROUND(IFTA_Quarterly!$I70*Int_Exchange_2!M$5/100*M$3,2),0)</f>
        <v>#VALUE!</v>
      </c>
      <c r="N53" s="2" t="e">
        <f ca="1">+IF(IFTA_Quarterly!$I70&gt;0,ROUND(IFTA_Quarterly!$I70*Int_Exchange_2!N$5/100*N$3,2),0)</f>
        <v>#VALUE!</v>
      </c>
      <c r="O53" s="2" t="e">
        <f ca="1">+IF(IFTA_Quarterly!$I70&gt;0,ROUND(IFTA_Quarterly!$I70*Int_Exchange_2!O$5/100*O$3,2),0)</f>
        <v>#VALUE!</v>
      </c>
      <c r="P53" s="2" t="e">
        <f ca="1">+IF(IFTA_Quarterly!$I70&gt;0,ROUND(IFTA_Quarterly!$I70*Int_Exchange_2!P$5/100*P$3,2),0)</f>
        <v>#VALUE!</v>
      </c>
      <c r="Q53" s="2" t="e">
        <f ca="1">+IF(IFTA_Quarterly!$I70&gt;0,ROUND(IFTA_Quarterly!$I70*Int_Exchange_2!Q$5/100*Q$3,2),0)</f>
        <v>#VALUE!</v>
      </c>
      <c r="R53" s="2" t="e">
        <f ca="1">+IF(IFTA_Quarterly!$I70&gt;0,ROUND(IFTA_Quarterly!$I70*Int_Exchange_2!R$5/100*R$3,2),0)</f>
        <v>#VALUE!</v>
      </c>
      <c r="S53" s="2" t="e">
        <f ca="1">+IF(IFTA_Quarterly!$I70&gt;0,ROUND(IFTA_Quarterly!$I70*Int_Exchange_2!S$5/100*S$3,2),0)</f>
        <v>#VALUE!</v>
      </c>
      <c r="T53" s="2" t="e">
        <f ca="1">+IF(IFTA_Quarterly!$I70&gt;0,ROUND(IFTA_Quarterly!$I70*Int_Exchange_2!T$5/100*T$3,2),0)</f>
        <v>#VALUE!</v>
      </c>
      <c r="U53" s="2" t="e">
        <f ca="1">+IF(IFTA_Quarterly!$I70&gt;0,ROUND(IFTA_Quarterly!$I70*Int_Exchange_2!U$5/100*U$3,2),0)</f>
        <v>#VALUE!</v>
      </c>
      <c r="V53" s="2" t="e">
        <f ca="1">+IF(IFTA_Quarterly!$I70&gt;0,ROUND(IFTA_Quarterly!$I70*Int_Exchange_2!V$5/100*V$3,2),0)</f>
        <v>#VALUE!</v>
      </c>
      <c r="W53" s="2" t="e">
        <f ca="1">+IF(IFTA_Quarterly!$I70&gt;0,ROUND(IFTA_Quarterly!$I70*Int_Exchange_2!W$5/100*W$3,2),0)</f>
        <v>#VALUE!</v>
      </c>
      <c r="X53" s="2" t="e">
        <f ca="1">+IF(IFTA_Quarterly!$I70&gt;0,ROUND(IFTA_Quarterly!$I70*Int_Exchange_2!X$5/100*X$3,2),0)</f>
        <v>#VALUE!</v>
      </c>
      <c r="Y53" s="2" t="e">
        <f ca="1">+IF(IFTA_Quarterly!$I70&gt;0,ROUND(IFTA_Quarterly!$I70*Int_Exchange_2!Y$5/100*Y$3,2),0)</f>
        <v>#VALUE!</v>
      </c>
      <c r="Z53" s="2" t="e">
        <f ca="1">+IF(IFTA_Quarterly!$I70&gt;0,ROUND(IFTA_Quarterly!$I70*Int_Exchange_2!Z$5/100*Z$3,2),0)</f>
        <v>#VALUE!</v>
      </c>
      <c r="AA53" s="2" t="e">
        <f ca="1">+IF(IFTA_Quarterly!$I70&gt;0,ROUND(IFTA_Quarterly!$I70*Int_Exchange_2!AA$5/100*AA$3,2),0)</f>
        <v>#VALUE!</v>
      </c>
      <c r="AB53" s="2" t="e">
        <f ca="1">+IF(IFTA_Quarterly!$I70&gt;0,ROUND(IFTA_Quarterly!$I70*Int_Exchange_2!AB$5/100*AB$3,2),0)</f>
        <v>#VALUE!</v>
      </c>
      <c r="AC53" s="2" t="e">
        <f ca="1">+IF(IFTA_Quarterly!$I70&gt;0,ROUND(IFTA_Quarterly!$I70*Int_Exchange_2!AC$5/100*AC$3,2),0)</f>
        <v>#VALUE!</v>
      </c>
      <c r="AD53" s="2" t="e">
        <f ca="1">+IF(IFTA_Quarterly!$I70&gt;0,ROUND(IFTA_Quarterly!$I70*Int_Exchange_2!AD$5/100*AD$3,2),0)</f>
        <v>#VALUE!</v>
      </c>
      <c r="AE53" s="2" t="e">
        <f ca="1">+IF(IFTA_Quarterly!$I70&gt;0,ROUND(IFTA_Quarterly!$I70*Int_Exchange_2!AE$5/100*AE$3,2),0)</f>
        <v>#VALUE!</v>
      </c>
      <c r="AF53" s="2" t="e">
        <f ca="1">+IF(IFTA_Quarterly!$I70&gt;0,ROUND(IFTA_Quarterly!$I70*Int_Exchange_2!AF$5/100*AF$3,2),0)</f>
        <v>#VALUE!</v>
      </c>
      <c r="AG53" s="2" t="e">
        <f ca="1">+IF(IFTA_Quarterly!$I70&gt;0,ROUND(IFTA_Quarterly!$I70*Int_Exchange_2!AG$5/100*AG$3,2),0)</f>
        <v>#VALUE!</v>
      </c>
      <c r="AH53" s="2" t="e">
        <f ca="1">+IF(IFTA_Quarterly!$I70&gt;0,ROUND(IFTA_Quarterly!$I70*Int_Exchange_2!AH$5/100*AH$3,2),0)</f>
        <v>#VALUE!</v>
      </c>
      <c r="AI53" s="2" t="e">
        <f ca="1">+IF(IFTA_Quarterly!$I70&gt;0,ROUND(IFTA_Quarterly!$I70*Int_Exchange_2!AI$5/100*AI$3,2),0)</f>
        <v>#VALUE!</v>
      </c>
      <c r="AJ53" s="2" t="e">
        <f ca="1">+IF(IFTA_Quarterly!$I70&gt;0,ROUND(IFTA_Quarterly!$I70*Int_Exchange_2!AJ$5/100*AJ$3,2),0)</f>
        <v>#VALUE!</v>
      </c>
      <c r="AK53" s="2" t="e">
        <f ca="1">+IF(IFTA_Quarterly!$I70&gt;0,ROUND(IFTA_Quarterly!$I70*Int_Exchange_2!AK$5/100*AK$3,2),0)</f>
        <v>#VALUE!</v>
      </c>
      <c r="AL53" s="2" t="e">
        <f ca="1">+IF(IFTA_Quarterly!$I70&gt;0,ROUND(IFTA_Quarterly!$I70*Int_Exchange_2!AL$5/100*AL$3,2),0)</f>
        <v>#VALUE!</v>
      </c>
      <c r="AM53" s="2" t="e">
        <f ca="1">+IF(IFTA_Quarterly!$I70&gt;0,ROUND(IFTA_Quarterly!$I70*Int_Exchange_2!AM$5/100*AM$3,2),0)</f>
        <v>#VALUE!</v>
      </c>
      <c r="AN53" s="2" t="e">
        <f ca="1">+IF(IFTA_Quarterly!$I70&gt;0,ROUND(IFTA_Quarterly!$I70*Int_Exchange_2!AN$5/100*AN$3,2),0)</f>
        <v>#VALUE!</v>
      </c>
      <c r="AO53" s="2" t="e">
        <f ca="1">+IF(IFTA_Quarterly!$I70&gt;0,ROUND(IFTA_Quarterly!$I70*Int_Exchange_2!AO$5/100*AO$3,2),0)</f>
        <v>#VALUE!</v>
      </c>
      <c r="AP53" s="2" t="e">
        <f ca="1">+IF(IFTA_Quarterly!$I70&gt;0,ROUND(IFTA_Quarterly!$I70*Int_Exchange_2!AP$5/100*AP$3,2),0)</f>
        <v>#VALUE!</v>
      </c>
      <c r="AQ53" s="2" t="e">
        <f ca="1">+IF(IFTA_Quarterly!$I70&gt;0,ROUND(IFTA_Quarterly!$I70*Int_Exchange_2!AQ$5/100*AQ$3,2),0)</f>
        <v>#VALUE!</v>
      </c>
      <c r="AR53" s="2" t="e">
        <f ca="1">+IF(IFTA_Quarterly!$I70&gt;0,ROUND(IFTA_Quarterly!$I70*Int_Exchange_2!AR$5/100*AR$3,2),0)</f>
        <v>#VALUE!</v>
      </c>
      <c r="AS53" s="2" t="e">
        <f ca="1">+IF(IFTA_Quarterly!$I70&gt;0,ROUND(IFTA_Quarterly!$I70*Int_Exchange_2!AS$5/100*AS$3,2),0)</f>
        <v>#VALUE!</v>
      </c>
      <c r="AT53" s="2" t="e">
        <f ca="1">+IF(IFTA_Quarterly!$I70&gt;0,ROUND(IFTA_Quarterly!$I70*Int_Exchange_2!AT$5/100*AT$3,2),0)</f>
        <v>#VALUE!</v>
      </c>
      <c r="AU53" s="2" t="e">
        <f ca="1">+IF(IFTA_Quarterly!$I70&gt;0,ROUND(IFTA_Quarterly!$I70*Int_Exchange_2!AU$5/100*AU$3,2),0)</f>
        <v>#VALUE!</v>
      </c>
      <c r="AV53" s="2" t="e">
        <f ca="1">+IF(IFTA_Quarterly!$I70&gt;0,ROUND(IFTA_Quarterly!$I70*Int_Exchange_2!AV$5/100*AV$3,2),0)</f>
        <v>#VALUE!</v>
      </c>
      <c r="AW53" s="2" t="e">
        <f ca="1">+IF(IFTA_Quarterly!$I70&gt;0,ROUND(IFTA_Quarterly!$I70*Int_Exchange_2!AW$5/100*AW$3,2),0)</f>
        <v>#VALUE!</v>
      </c>
      <c r="AX53" s="2" t="e">
        <f ca="1">+IF(IFTA_Quarterly!$I70&gt;0,ROUND(IFTA_Quarterly!$I70*Int_Exchange_2!AX$5/100*AX$3,2),0)</f>
        <v>#VALUE!</v>
      </c>
      <c r="AY53" s="2" t="e">
        <f ca="1">+IF(IFTA_Quarterly!$I70&gt;0,ROUND(IFTA_Quarterly!$I70*Int_Exchange_2!AY$5/100*AY$3,2),0)</f>
        <v>#VALUE!</v>
      </c>
      <c r="AZ53" s="2" t="e">
        <f ca="1">+IF(IFTA_Quarterly!$I70&gt;0,ROUND(IFTA_Quarterly!$I70*Int_Exchange_2!AZ$5/100*AZ$3,2),0)</f>
        <v>#VALUE!</v>
      </c>
      <c r="BA53" s="2" t="e">
        <f ca="1">+IF(IFTA_Quarterly!$I70&gt;0,ROUND(IFTA_Quarterly!$I70*Int_Exchange_2!BA$5/100*BA$3,2),0)</f>
        <v>#VALUE!</v>
      </c>
      <c r="BB53" s="2" t="e">
        <f ca="1">+IF(IFTA_Quarterly!$I70&gt;0,ROUND(IFTA_Quarterly!$I70*Int_Exchange_2!BB$5/100*BB$3,2),0)</f>
        <v>#VALUE!</v>
      </c>
      <c r="BC53" s="2" t="e">
        <f ca="1">+IF(IFTA_Quarterly!$I70&gt;0,ROUND(IFTA_Quarterly!$I70*Int_Exchange_2!BC$5/100*BC$3,2),0)</f>
        <v>#VALUE!</v>
      </c>
      <c r="BD53" s="2" t="e">
        <f ca="1">+IF(IFTA_Quarterly!$I70&gt;0,ROUND(IFTA_Quarterly!$I70*Int_Exchange_2!BD$5/100*BD$3,2),0)</f>
        <v>#VALUE!</v>
      </c>
      <c r="BE53" s="2" t="e">
        <f ca="1">+IF(IFTA_Quarterly!$I70&gt;0,ROUND(IFTA_Quarterly!$I70*Int_Exchange_2!BE$5/100*BE$3,2),0)</f>
        <v>#VALUE!</v>
      </c>
      <c r="BF53" s="2" t="e">
        <f ca="1">+IF(IFTA_Quarterly!$I70&gt;0,ROUND(IFTA_Quarterly!$I70*Int_Exchange_2!BF$5/100*BF$3,2),0)</f>
        <v>#VALUE!</v>
      </c>
      <c r="BG53" s="2" t="e">
        <f ca="1">+IF(IFTA_Quarterly!$I70&gt;0,ROUND(IFTA_Quarterly!$I70*Int_Exchange_2!BG$5/100*BG$3,2),0)</f>
        <v>#VALUE!</v>
      </c>
      <c r="BH53" s="2" t="e">
        <f ca="1">+IF(IFTA_Quarterly!$I70&gt;0,ROUND(IFTA_Quarterly!$I70*Int_Exchange_2!BH$5/100*BH$3,2),0)</f>
        <v>#VALUE!</v>
      </c>
      <c r="BI53" s="2" t="e">
        <f ca="1">+IF(IFTA_Quarterly!$I70&gt;0,ROUND(IFTA_Quarterly!$I70*Int_Exchange_2!BI$5/100*BI$3,2),0)</f>
        <v>#VALUE!</v>
      </c>
      <c r="BJ53" s="2" t="e">
        <f ca="1">+IF(IFTA_Quarterly!$I70&gt;0,ROUND(IFTA_Quarterly!$I70*Int_Exchange_2!BJ$5/100*BJ$3,2),0)</f>
        <v>#VALUE!</v>
      </c>
      <c r="BK53" s="2" t="e">
        <f ca="1">+IF(IFTA_Quarterly!$I70&gt;0,ROUND(IFTA_Quarterly!$I70*Int_Exchange_2!BK$5/100*BK$3,2),0)</f>
        <v>#VALUE!</v>
      </c>
      <c r="BL53" s="2" t="e">
        <f ca="1">+IF(IFTA_Quarterly!$I70&gt;0,ROUND(IFTA_Quarterly!$I70*Int_Exchange_2!BL$5/100*BL$3,2),0)</f>
        <v>#VALUE!</v>
      </c>
      <c r="BM53" s="2" t="e">
        <f ca="1">+IF(IFTA_Quarterly!$I70&gt;0,ROUND(IFTA_Quarterly!$I70*Int_Exchange_2!BM$5/100*BM$3,2),0)</f>
        <v>#VALUE!</v>
      </c>
      <c r="BN53" s="2" t="e">
        <f ca="1">+IF(IFTA_Quarterly!$I70&gt;0,ROUND(IFTA_Quarterly!$I70*Int_Exchange_2!BN$5/100*BN$3,2),0)</f>
        <v>#VALUE!</v>
      </c>
      <c r="BO53" s="2" t="e">
        <f ca="1">+IF(IFTA_Quarterly!$I70&gt;0,ROUND(IFTA_Quarterly!$I70*Int_Exchange_2!BO$5/100*BO$3,2),0)</f>
        <v>#VALUE!</v>
      </c>
      <c r="BP53" s="2" t="e">
        <f ca="1">+IF(IFTA_Quarterly!$I70&gt;0,ROUND(IFTA_Quarterly!$I70*Int_Exchange_2!BP$5/100*BP$3,2),0)</f>
        <v>#VALUE!</v>
      </c>
      <c r="BQ53" s="2" t="e">
        <f ca="1">+IF(IFTA_Quarterly!$I70&gt;0,ROUND(IFTA_Quarterly!$I70*Int_Exchange_2!BQ$5/100*BQ$3,2),0)</f>
        <v>#VALUE!</v>
      </c>
      <c r="BR53" s="2" t="e">
        <f ca="1">+IF(IFTA_Quarterly!$I70&gt;0,ROUND(IFTA_Quarterly!$I70*Int_Exchange_2!BR$5/100*BR$3,2),0)</f>
        <v>#VALUE!</v>
      </c>
      <c r="BS53" s="2" t="e">
        <f ca="1">+IF(IFTA_Quarterly!$I70&gt;0,ROUND(IFTA_Quarterly!$I70*Int_Exchange_2!BS$5/100*BS$3,2),0)</f>
        <v>#VALUE!</v>
      </c>
      <c r="BT53" s="2" t="e">
        <f ca="1">+IF(IFTA_Quarterly!$I70&gt;0,ROUND(IFTA_Quarterly!$I70*Int_Exchange_2!BT$5/100*BT$3,2),0)</f>
        <v>#VALUE!</v>
      </c>
      <c r="BU53" s="2" t="e">
        <f ca="1">+IF(IFTA_Quarterly!$I70&gt;0,ROUND(IFTA_Quarterly!$I70*Int_Exchange_2!BU$5/100*BU$3,2),0)</f>
        <v>#VALUE!</v>
      </c>
      <c r="BV53" s="2" t="e">
        <f ca="1">+IF(IFTA_Quarterly!$I70&gt;0,ROUND(IFTA_Quarterly!$I70*Int_Exchange_2!BV$5/100*BV$3,2),0)</f>
        <v>#VALUE!</v>
      </c>
      <c r="BW53" s="2" t="e">
        <f ca="1">+IF(IFTA_Quarterly!$I70&gt;0,ROUND(IFTA_Quarterly!$I70*Int_Exchange_2!BW$5/100*BW$3,2),0)</f>
        <v>#VALUE!</v>
      </c>
      <c r="BX53" s="2" t="e">
        <f ca="1">+IF(IFTA_Quarterly!$I70&gt;0,ROUND(IFTA_Quarterly!$I70*Int_Exchange_2!BX$5/100*BX$3,2),0)</f>
        <v>#VALUE!</v>
      </c>
      <c r="BY53" s="2" t="e">
        <f ca="1">+IF(IFTA_Quarterly!$I70&gt;0,ROUND(IFTA_Quarterly!$I70*Int_Exchange_2!BY$5/100*BY$3,2),0)</f>
        <v>#VALUE!</v>
      </c>
      <c r="BZ53" s="2" t="e">
        <f ca="1">+IF(IFTA_Quarterly!$I70&gt;0,ROUND(IFTA_Quarterly!$I70*Int_Exchange_2!BZ$5/100*BZ$3,2),0)</f>
        <v>#VALUE!</v>
      </c>
      <c r="CA53" s="2" t="e">
        <f ca="1">+IF(IFTA_Quarterly!$I70&gt;0,ROUND(IFTA_Quarterly!$I70*Int_Exchange_2!CA$5/100*CA$3,2),0)</f>
        <v>#VALUE!</v>
      </c>
      <c r="CB53" s="2" t="e">
        <f ca="1">+IF(IFTA_Quarterly!$I70&gt;0,ROUND(IFTA_Quarterly!$I70*Int_Exchange_2!CB$5/100*CB$3,2),0)</f>
        <v>#VALUE!</v>
      </c>
      <c r="CC53" s="2" t="e">
        <f ca="1">+IF(IFTA_Quarterly!$I70&gt;0,ROUND(IFTA_Quarterly!$I70*Int_Exchange_2!CC$5/100*CC$3,2),0)</f>
        <v>#VALUE!</v>
      </c>
      <c r="CD53" s="2" t="e">
        <f ca="1">+IF(IFTA_Quarterly!$I70&gt;0,ROUND(IFTA_Quarterly!$I70*Int_Exchange_2!CD$5/100*CD$3,2),0)</f>
        <v>#VALUE!</v>
      </c>
      <c r="CE53" s="2" t="e">
        <f ca="1">+IF(IFTA_Quarterly!$I70&gt;0,ROUND(IFTA_Quarterly!$I70*Int_Exchange_2!CE$5/100*CE$3,2),0)</f>
        <v>#VALUE!</v>
      </c>
      <c r="CF53" s="2" t="e">
        <f ca="1">+IF(IFTA_Quarterly!$I70&gt;0,ROUND(IFTA_Quarterly!$I70*Int_Exchange_2!CF$5/100*CF$3,2),0)</f>
        <v>#VALUE!</v>
      </c>
      <c r="CG53" s="2" t="e">
        <f ca="1">+IF(IFTA_Quarterly!$I70&gt;0,ROUND(IFTA_Quarterly!$I70*Int_Exchange_2!CG$5/100*CG$3,2),0)</f>
        <v>#VALUE!</v>
      </c>
      <c r="CH53" s="2" t="e">
        <f ca="1">+IF(IFTA_Quarterly!$I70&gt;0,ROUND(IFTA_Quarterly!$I70*Int_Exchange_2!CH$5/100*CH$3,2),0)</f>
        <v>#VALUE!</v>
      </c>
      <c r="CI53" s="2" t="e">
        <f ca="1">+IF(IFTA_Quarterly!$I70&gt;0,ROUND(IFTA_Quarterly!$I70*Int_Exchange_2!CI$5/100*CI$3,2),0)</f>
        <v>#VALUE!</v>
      </c>
      <c r="CJ53" s="2" t="e">
        <f ca="1">+IF(IFTA_Quarterly!$I70&gt;0,ROUND(IFTA_Quarterly!$I70*Int_Exchange_2!CJ$5/100*CJ$3,2),0)</f>
        <v>#VALUE!</v>
      </c>
      <c r="CK53" s="2" t="e">
        <f ca="1">+IF(IFTA_Quarterly!$I70&gt;0,ROUND(IFTA_Quarterly!$I70*Int_Exchange_2!CK$5/100*CK$3,2),0)</f>
        <v>#VALUE!</v>
      </c>
      <c r="CL53" s="2" t="e">
        <f ca="1">+IF(IFTA_Quarterly!$I70&gt;0,ROUND(IFTA_Quarterly!$I70*Int_Exchange_2!CL$5/100*CL$3,2),0)</f>
        <v>#VALUE!</v>
      </c>
      <c r="CM53" s="2" t="e">
        <f ca="1">+IF(IFTA_Quarterly!$I70&gt;0,ROUND(IFTA_Quarterly!$I70*Int_Exchange_2!CM$5/100*CM$3,2),0)</f>
        <v>#VALUE!</v>
      </c>
      <c r="CN53" s="2" t="e">
        <f ca="1">+IF(IFTA_Quarterly!$I70&gt;0,ROUND(IFTA_Quarterly!$I70*Int_Exchange_2!CN$5/100*CN$3,2),0)</f>
        <v>#VALUE!</v>
      </c>
      <c r="CO53" s="2" t="e">
        <f ca="1">+IF(IFTA_Quarterly!$I70&gt;0,ROUND(IFTA_Quarterly!$I70*Int_Exchange_2!CO$5/100*CO$3,2),0)</f>
        <v>#VALUE!</v>
      </c>
      <c r="CP53" s="2" t="e">
        <f ca="1">+IF(IFTA_Quarterly!$I70&gt;0,ROUND(IFTA_Quarterly!$I70*Int_Exchange_2!CP$5/100*CP$3,2),0)</f>
        <v>#VALUE!</v>
      </c>
      <c r="CQ53" s="2" t="e">
        <f ca="1">+IF(IFTA_Quarterly!$I70&gt;0,ROUND(IFTA_Quarterly!$I70*Int_Exchange_2!CQ$5/100*CQ$3,2),0)</f>
        <v>#VALUE!</v>
      </c>
      <c r="CR53" s="2" t="e">
        <f ca="1">+IF(IFTA_Quarterly!$I70&gt;0,ROUND(IFTA_Quarterly!$I70*Int_Exchange_2!CR$5/100*CR$3,2),0)</f>
        <v>#VALUE!</v>
      </c>
      <c r="CS53" s="2" t="e">
        <f ca="1">+IF(IFTA_Quarterly!$I70&gt;0,ROUND(IFTA_Quarterly!$I70*Int_Exchange_2!CS$5/100*CS$3,2),0)</f>
        <v>#VALUE!</v>
      </c>
      <c r="CT53" s="2" t="e">
        <f ca="1">+IF(IFTA_Quarterly!$I70&gt;0,ROUND(IFTA_Quarterly!$I70*Int_Exchange_2!CT$5/100*CT$3,2),0)</f>
        <v>#VALUE!</v>
      </c>
      <c r="CU53" s="2" t="e">
        <f ca="1">+IF(IFTA_Quarterly!$I70&gt;0,ROUND(IFTA_Quarterly!$I70*Int_Exchange_2!CU$5/100*CU$3,2),0)</f>
        <v>#VALUE!</v>
      </c>
      <c r="CV53" s="2" t="e">
        <f ca="1">+IF(IFTA_Quarterly!$I70&gt;0,ROUND(IFTA_Quarterly!$I70*Int_Exchange_2!CV$5/100*CV$3,2),0)</f>
        <v>#VALUE!</v>
      </c>
      <c r="CW53" s="2" t="e">
        <f ca="1">+IF(IFTA_Quarterly!$I70&gt;0,ROUND(IFTA_Quarterly!$I70*Int_Exchange_2!CW$5/100*CW$3,2),0)</f>
        <v>#VALUE!</v>
      </c>
      <c r="CX53" s="2" t="e">
        <f ca="1">+IF(IFTA_Quarterly!$I70&gt;0,ROUND(IFTA_Quarterly!$I70*Int_Exchange_2!CX$5/100*CX$3,2),0)</f>
        <v>#VALUE!</v>
      </c>
      <c r="CY53" s="2" t="e">
        <f ca="1">+IF(IFTA_Quarterly!$I70&gt;0,ROUND(IFTA_Quarterly!$I70*Int_Exchange_2!CY$5/100*CY$3,2),0)</f>
        <v>#VALUE!</v>
      </c>
      <c r="CZ53" s="2" t="e">
        <f ca="1">+IF(IFTA_Quarterly!$I70&gt;0,ROUND(IFTA_Quarterly!$I70*Int_Exchange_2!CZ$5/100*CZ$3,2),0)</f>
        <v>#VALUE!</v>
      </c>
      <c r="DA53" s="2" t="e">
        <f ca="1">+IF(IFTA_Quarterly!$I70&gt;0,ROUND(IFTA_Quarterly!$I70*Int_Exchange_2!DA$5/100*DA$3,2),0)</f>
        <v>#VALUE!</v>
      </c>
      <c r="DB53" s="2" t="e">
        <f ca="1">+IF(IFTA_Quarterly!$I70&gt;0,ROUND(IFTA_Quarterly!$I70*Int_Exchange_2!DB$5/100*DB$3,2),0)</f>
        <v>#VALUE!</v>
      </c>
      <c r="DC53" s="2" t="e">
        <f ca="1">+IF(IFTA_Quarterly!$I70&gt;0,ROUND(IFTA_Quarterly!$I70*Int_Exchange_2!DC$5/100*DC$3,2),0)</f>
        <v>#VALUE!</v>
      </c>
      <c r="DD53" s="2" t="e">
        <f ca="1">+IF(IFTA_Quarterly!$I70&gt;0,ROUND(IFTA_Quarterly!$I70*Int_Exchange_2!DD$5/100*DD$3,2),0)</f>
        <v>#VALUE!</v>
      </c>
      <c r="DE53" s="2" t="e">
        <f ca="1">+IF(IFTA_Quarterly!$I70&gt;0,ROUND(IFTA_Quarterly!$I70*Int_Exchange_2!DE$5/100*DE$3,2),0)</f>
        <v>#VALUE!</v>
      </c>
      <c r="DF53" s="2" t="e">
        <f ca="1">+IF(IFTA_Quarterly!$I70&gt;0,ROUND(IFTA_Quarterly!$I70*Int_Exchange_2!DF$5/100*DF$3,2),0)</f>
        <v>#VALUE!</v>
      </c>
      <c r="DG53" s="2" t="e">
        <f ca="1">+IF(IFTA_Quarterly!$I70&gt;0,ROUND(IFTA_Quarterly!$I70*Int_Exchange_2!DG$5/100*DG$3,2),0)</f>
        <v>#VALUE!</v>
      </c>
      <c r="DH53" s="2" t="e">
        <f ca="1">+IF(IFTA_Quarterly!$I70&gt;0,ROUND(IFTA_Quarterly!$I70*Int_Exchange_2!DH$5/100*DH$3,2),0)</f>
        <v>#VALUE!</v>
      </c>
      <c r="DI53" s="2" t="e">
        <f ca="1">+IF(IFTA_Quarterly!$I70&gt;0,ROUND(IFTA_Quarterly!$I70*Int_Exchange_2!DI$5/100*DI$3,2),0)</f>
        <v>#VALUE!</v>
      </c>
      <c r="DJ53" s="2" t="e">
        <f ca="1">+IF(IFTA_Quarterly!$I70&gt;0,ROUND(IFTA_Quarterly!$I70*Int_Exchange_2!DJ$5/100*DJ$3,2),0)</f>
        <v>#VALUE!</v>
      </c>
      <c r="DK53" s="2" t="e">
        <f ca="1">+IF(IFTA_Quarterly!$I70&gt;0,ROUND(IFTA_Quarterly!$I70*Int_Exchange_2!DK$5/100*DK$3,2),0)</f>
        <v>#VALUE!</v>
      </c>
      <c r="DL53" s="2" t="e">
        <f ca="1">+IF(IFTA_Quarterly!$I70&gt;0,ROUND(IFTA_Quarterly!$I70*Int_Exchange_2!DL$5/100*DL$3,2),0)</f>
        <v>#VALUE!</v>
      </c>
      <c r="DM53" s="2" t="e">
        <f ca="1">+IF(IFTA_Quarterly!$I70&gt;0,ROUND(IFTA_Quarterly!$I70*Int_Exchange_2!DM$5/100*DM$3,2),0)</f>
        <v>#VALUE!</v>
      </c>
      <c r="DN53" s="2" t="e">
        <f ca="1">+IF(IFTA_Quarterly!$I70&gt;0,ROUND(IFTA_Quarterly!$I70*Int_Exchange_2!DN$5/100*DN$3,2),0)</f>
        <v>#VALUE!</v>
      </c>
      <c r="DO53" s="2" t="e">
        <f ca="1">+IF(IFTA_Quarterly!$I70&gt;0,ROUND(IFTA_Quarterly!$I70*Int_Exchange_2!DO$5/100*DO$3,2),0)</f>
        <v>#VALUE!</v>
      </c>
      <c r="DP53" s="2" t="e">
        <f ca="1">+IF(IFTA_Quarterly!$I70&gt;0,ROUND(IFTA_Quarterly!$I70*Int_Exchange_2!DP$5/100*DP$3,2),0)</f>
        <v>#VALUE!</v>
      </c>
      <c r="DQ53" s="2" t="e">
        <f ca="1">+IF(IFTA_Quarterly!$I70&gt;0,ROUND(IFTA_Quarterly!$I70*Int_Exchange_2!DQ$5/100*DQ$3,2),0)</f>
        <v>#VALUE!</v>
      </c>
      <c r="DR53" s="2" t="e">
        <f ca="1">+IF(IFTA_Quarterly!$I70&gt;0,ROUND(IFTA_Quarterly!$I70*Int_Exchange_2!DR$5/100*DR$3,2),0)</f>
        <v>#VALUE!</v>
      </c>
      <c r="DS53" s="2" t="e">
        <f ca="1">+IF(IFTA_Quarterly!$I70&gt;0,ROUND(IFTA_Quarterly!$I70*Int_Exchange_2!DS$5/100*DS$3,2),0)</f>
        <v>#VALUE!</v>
      </c>
      <c r="DT53" s="2" t="e">
        <f ca="1">+IF(IFTA_Quarterly!$I70&gt;0,ROUND(IFTA_Quarterly!$I70*Int_Exchange_2!DT$5/100*DT$3,2),0)</f>
        <v>#VALUE!</v>
      </c>
      <c r="DU53" s="2" t="e">
        <f ca="1">+IF(IFTA_Quarterly!$I70&gt;0,ROUND(IFTA_Quarterly!$I70*Int_Exchange_2!DU$5/100*DU$3,2),0)</f>
        <v>#VALUE!</v>
      </c>
      <c r="DV53" s="2" t="e">
        <f ca="1">+IF(IFTA_Quarterly!$I70&gt;0,ROUND(IFTA_Quarterly!$I70*Int_Exchange_2!DV$5/100*DV$3,2),0)</f>
        <v>#VALUE!</v>
      </c>
      <c r="DW53" s="2" t="e">
        <f ca="1">+IF(IFTA_Quarterly!$I70&gt;0,ROUND(IFTA_Quarterly!$I70*Int_Exchange_2!DW$5/100*DW$3,2),0)</f>
        <v>#VALUE!</v>
      </c>
      <c r="DX53" s="2" t="e">
        <f ca="1">+IF(IFTA_Quarterly!$I70&gt;0,ROUND(IFTA_Quarterly!$I70*Int_Exchange_2!DX$5/100*DX$3,2),0)</f>
        <v>#VALUE!</v>
      </c>
      <c r="DY53" s="2" t="e">
        <f ca="1">+IF(IFTA_Quarterly!$I70&gt;0,ROUND(IFTA_Quarterly!$I70*Int_Exchange_2!DY$5/100*DY$3,2),0)</f>
        <v>#VALUE!</v>
      </c>
      <c r="DZ53" s="2" t="e">
        <f ca="1">+IF(IFTA_Quarterly!$I70&gt;0,ROUND(IFTA_Quarterly!$I70*Int_Exchange_2!DZ$5/100*DZ$3,2),0)</f>
        <v>#VALUE!</v>
      </c>
      <c r="EA53" s="2" t="e">
        <f ca="1">+IF(IFTA_Quarterly!$I70&gt;0,ROUND(IFTA_Quarterly!$I70*Int_Exchange_2!EA$5/100*EA$3,2),0)</f>
        <v>#VALUE!</v>
      </c>
      <c r="EB53" s="2" t="e">
        <f ca="1">+IF(IFTA_Quarterly!$I70&gt;0,ROUND(IFTA_Quarterly!$I70*Int_Exchange_2!EB$5/100*EB$3,2),0)</f>
        <v>#VALUE!</v>
      </c>
      <c r="EC53" s="2" t="e">
        <f ca="1">+IF(IFTA_Quarterly!$I70&gt;0,ROUND(IFTA_Quarterly!$I70*Int_Exchange_2!EC$5/100*EC$3,2),0)</f>
        <v>#VALUE!</v>
      </c>
      <c r="ED53" s="2" t="e">
        <f ca="1">+IF(IFTA_Quarterly!$I70&gt;0,ROUND(IFTA_Quarterly!$I70*Int_Exchange_2!ED$5/100*ED$3,2),0)</f>
        <v>#VALUE!</v>
      </c>
      <c r="EE53" s="2" t="e">
        <f ca="1">+IF(IFTA_Quarterly!$I70&gt;0,ROUND(IFTA_Quarterly!$I70*Int_Exchange_2!EE$5/100*EE$3,2),0)</f>
        <v>#VALUE!</v>
      </c>
    </row>
    <row r="54" spans="1:135" x14ac:dyDescent="0.25">
      <c r="A54" s="2" t="s">
        <v>61</v>
      </c>
      <c r="B54" s="2" t="str">
        <f t="shared" ca="1" si="97"/>
        <v/>
      </c>
      <c r="C54" s="2" t="e">
        <f ca="1">+IF(IFTA_Quarterly!$I71&gt;0,ROUND(IFTA_Quarterly!$I71*Int_Exchange_2!C$5/100*C$3,2),0)</f>
        <v>#VALUE!</v>
      </c>
      <c r="D54" s="2" t="e">
        <f ca="1">+IF(IFTA_Quarterly!$I71&gt;0,ROUND(IFTA_Quarterly!$I71*Int_Exchange_2!D$5/100*D$3,2),0)</f>
        <v>#VALUE!</v>
      </c>
      <c r="E54" s="2" t="e">
        <f ca="1">+IF(IFTA_Quarterly!$I71&gt;0,ROUND(IFTA_Quarterly!$I71*Int_Exchange_2!E$5/100*E$3,2),0)</f>
        <v>#VALUE!</v>
      </c>
      <c r="F54" s="2" t="e">
        <f ca="1">+IF(IFTA_Quarterly!$I71&gt;0,ROUND(IFTA_Quarterly!$I71*Int_Exchange_2!F$5/100*F$3,2),0)</f>
        <v>#VALUE!</v>
      </c>
      <c r="G54" s="2" t="e">
        <f ca="1">+IF(IFTA_Quarterly!$I71&gt;0,ROUND(IFTA_Quarterly!$I71*Int_Exchange_2!G$5/100*G$3,2),0)</f>
        <v>#VALUE!</v>
      </c>
      <c r="H54" s="2" t="e">
        <f ca="1">+IF(IFTA_Quarterly!$I71&gt;0,ROUND(IFTA_Quarterly!$I71*Int_Exchange_2!H$5/100*H$3,2),0)</f>
        <v>#VALUE!</v>
      </c>
      <c r="I54" s="2" t="e">
        <f ca="1">+IF(IFTA_Quarterly!$I71&gt;0,ROUND(IFTA_Quarterly!$I71*Int_Exchange_2!I$5/100*I$3,2),0)</f>
        <v>#VALUE!</v>
      </c>
      <c r="J54" s="2" t="e">
        <f ca="1">+IF(IFTA_Quarterly!$I71&gt;0,ROUND(IFTA_Quarterly!$I71*Int_Exchange_2!J$5/100*J$3,2),0)</f>
        <v>#VALUE!</v>
      </c>
      <c r="K54" s="2" t="e">
        <f ca="1">+IF(IFTA_Quarterly!$I71&gt;0,ROUND(IFTA_Quarterly!$I71*Int_Exchange_2!K$5/100*K$3,2),0)</f>
        <v>#VALUE!</v>
      </c>
      <c r="L54" s="2" t="e">
        <f ca="1">+IF(IFTA_Quarterly!$I71&gt;0,ROUND(IFTA_Quarterly!$I71*Int_Exchange_2!L$5/100*L$3,2),0)</f>
        <v>#VALUE!</v>
      </c>
      <c r="M54" s="2" t="e">
        <f ca="1">+IF(IFTA_Quarterly!$I71&gt;0,ROUND(IFTA_Quarterly!$I71*Int_Exchange_2!M$5/100*M$3,2),0)</f>
        <v>#VALUE!</v>
      </c>
      <c r="N54" s="2" t="e">
        <f ca="1">+IF(IFTA_Quarterly!$I71&gt;0,ROUND(IFTA_Quarterly!$I71*Int_Exchange_2!N$5/100*N$3,2),0)</f>
        <v>#VALUE!</v>
      </c>
      <c r="O54" s="2" t="e">
        <f ca="1">+IF(IFTA_Quarterly!$I71&gt;0,ROUND(IFTA_Quarterly!$I71*Int_Exchange_2!O$5/100*O$3,2),0)</f>
        <v>#VALUE!</v>
      </c>
      <c r="P54" s="2" t="e">
        <f ca="1">+IF(IFTA_Quarterly!$I71&gt;0,ROUND(IFTA_Quarterly!$I71*Int_Exchange_2!P$5/100*P$3,2),0)</f>
        <v>#VALUE!</v>
      </c>
      <c r="Q54" s="2" t="e">
        <f ca="1">+IF(IFTA_Quarterly!$I71&gt;0,ROUND(IFTA_Quarterly!$I71*Int_Exchange_2!Q$5/100*Q$3,2),0)</f>
        <v>#VALUE!</v>
      </c>
      <c r="R54" s="2" t="e">
        <f ca="1">+IF(IFTA_Quarterly!$I71&gt;0,ROUND(IFTA_Quarterly!$I71*Int_Exchange_2!R$5/100*R$3,2),0)</f>
        <v>#VALUE!</v>
      </c>
      <c r="S54" s="2" t="e">
        <f ca="1">+IF(IFTA_Quarterly!$I71&gt;0,ROUND(IFTA_Quarterly!$I71*Int_Exchange_2!S$5/100*S$3,2),0)</f>
        <v>#VALUE!</v>
      </c>
      <c r="T54" s="2" t="e">
        <f ca="1">+IF(IFTA_Quarterly!$I71&gt;0,ROUND(IFTA_Quarterly!$I71*Int_Exchange_2!T$5/100*T$3,2),0)</f>
        <v>#VALUE!</v>
      </c>
      <c r="U54" s="2" t="e">
        <f ca="1">+IF(IFTA_Quarterly!$I71&gt;0,ROUND(IFTA_Quarterly!$I71*Int_Exchange_2!U$5/100*U$3,2),0)</f>
        <v>#VALUE!</v>
      </c>
      <c r="V54" s="2" t="e">
        <f ca="1">+IF(IFTA_Quarterly!$I71&gt;0,ROUND(IFTA_Quarterly!$I71*Int_Exchange_2!V$5/100*V$3,2),0)</f>
        <v>#VALUE!</v>
      </c>
      <c r="W54" s="2" t="e">
        <f ca="1">+IF(IFTA_Quarterly!$I71&gt;0,ROUND(IFTA_Quarterly!$I71*Int_Exchange_2!W$5/100*W$3,2),0)</f>
        <v>#VALUE!</v>
      </c>
      <c r="X54" s="2" t="e">
        <f ca="1">+IF(IFTA_Quarterly!$I71&gt;0,ROUND(IFTA_Quarterly!$I71*Int_Exchange_2!X$5/100*X$3,2),0)</f>
        <v>#VALUE!</v>
      </c>
      <c r="Y54" s="2" t="e">
        <f ca="1">+IF(IFTA_Quarterly!$I71&gt;0,ROUND(IFTA_Quarterly!$I71*Int_Exchange_2!Y$5/100*Y$3,2),0)</f>
        <v>#VALUE!</v>
      </c>
      <c r="Z54" s="2" t="e">
        <f ca="1">+IF(IFTA_Quarterly!$I71&gt;0,ROUND(IFTA_Quarterly!$I71*Int_Exchange_2!Z$5/100*Z$3,2),0)</f>
        <v>#VALUE!</v>
      </c>
      <c r="AA54" s="2" t="e">
        <f ca="1">+IF(IFTA_Quarterly!$I71&gt;0,ROUND(IFTA_Quarterly!$I71*Int_Exchange_2!AA$5/100*AA$3,2),0)</f>
        <v>#VALUE!</v>
      </c>
      <c r="AB54" s="2" t="e">
        <f ca="1">+IF(IFTA_Quarterly!$I71&gt;0,ROUND(IFTA_Quarterly!$I71*Int_Exchange_2!AB$5/100*AB$3,2),0)</f>
        <v>#VALUE!</v>
      </c>
      <c r="AC54" s="2" t="e">
        <f ca="1">+IF(IFTA_Quarterly!$I71&gt;0,ROUND(IFTA_Quarterly!$I71*Int_Exchange_2!AC$5/100*AC$3,2),0)</f>
        <v>#VALUE!</v>
      </c>
      <c r="AD54" s="2" t="e">
        <f ca="1">+IF(IFTA_Quarterly!$I71&gt;0,ROUND(IFTA_Quarterly!$I71*Int_Exchange_2!AD$5/100*AD$3,2),0)</f>
        <v>#VALUE!</v>
      </c>
      <c r="AE54" s="2" t="e">
        <f ca="1">+IF(IFTA_Quarterly!$I71&gt;0,ROUND(IFTA_Quarterly!$I71*Int_Exchange_2!AE$5/100*AE$3,2),0)</f>
        <v>#VALUE!</v>
      </c>
      <c r="AF54" s="2" t="e">
        <f ca="1">+IF(IFTA_Quarterly!$I71&gt;0,ROUND(IFTA_Quarterly!$I71*Int_Exchange_2!AF$5/100*AF$3,2),0)</f>
        <v>#VALUE!</v>
      </c>
      <c r="AG54" s="2" t="e">
        <f ca="1">+IF(IFTA_Quarterly!$I71&gt;0,ROUND(IFTA_Quarterly!$I71*Int_Exchange_2!AG$5/100*AG$3,2),0)</f>
        <v>#VALUE!</v>
      </c>
      <c r="AH54" s="2" t="e">
        <f ca="1">+IF(IFTA_Quarterly!$I71&gt;0,ROUND(IFTA_Quarterly!$I71*Int_Exchange_2!AH$5/100*AH$3,2),0)</f>
        <v>#VALUE!</v>
      </c>
      <c r="AI54" s="2" t="e">
        <f ca="1">+IF(IFTA_Quarterly!$I71&gt;0,ROUND(IFTA_Quarterly!$I71*Int_Exchange_2!AI$5/100*AI$3,2),0)</f>
        <v>#VALUE!</v>
      </c>
      <c r="AJ54" s="2" t="e">
        <f ca="1">+IF(IFTA_Quarterly!$I71&gt;0,ROUND(IFTA_Quarterly!$I71*Int_Exchange_2!AJ$5/100*AJ$3,2),0)</f>
        <v>#VALUE!</v>
      </c>
      <c r="AK54" s="2" t="e">
        <f ca="1">+IF(IFTA_Quarterly!$I71&gt;0,ROUND(IFTA_Quarterly!$I71*Int_Exchange_2!AK$5/100*AK$3,2),0)</f>
        <v>#VALUE!</v>
      </c>
      <c r="AL54" s="2" t="e">
        <f ca="1">+IF(IFTA_Quarterly!$I71&gt;0,ROUND(IFTA_Quarterly!$I71*Int_Exchange_2!AL$5/100*AL$3,2),0)</f>
        <v>#VALUE!</v>
      </c>
      <c r="AM54" s="2" t="e">
        <f ca="1">+IF(IFTA_Quarterly!$I71&gt;0,ROUND(IFTA_Quarterly!$I71*Int_Exchange_2!AM$5/100*AM$3,2),0)</f>
        <v>#VALUE!</v>
      </c>
      <c r="AN54" s="2" t="e">
        <f ca="1">+IF(IFTA_Quarterly!$I71&gt;0,ROUND(IFTA_Quarterly!$I71*Int_Exchange_2!AN$5/100*AN$3,2),0)</f>
        <v>#VALUE!</v>
      </c>
      <c r="AO54" s="2" t="e">
        <f ca="1">+IF(IFTA_Quarterly!$I71&gt;0,ROUND(IFTA_Quarterly!$I71*Int_Exchange_2!AO$5/100*AO$3,2),0)</f>
        <v>#VALUE!</v>
      </c>
      <c r="AP54" s="2" t="e">
        <f ca="1">+IF(IFTA_Quarterly!$I71&gt;0,ROUND(IFTA_Quarterly!$I71*Int_Exchange_2!AP$5/100*AP$3,2),0)</f>
        <v>#VALUE!</v>
      </c>
      <c r="AQ54" s="2" t="e">
        <f ca="1">+IF(IFTA_Quarterly!$I71&gt;0,ROUND(IFTA_Quarterly!$I71*Int_Exchange_2!AQ$5/100*AQ$3,2),0)</f>
        <v>#VALUE!</v>
      </c>
      <c r="AR54" s="2" t="e">
        <f ca="1">+IF(IFTA_Quarterly!$I71&gt;0,ROUND(IFTA_Quarterly!$I71*Int_Exchange_2!AR$5/100*AR$3,2),0)</f>
        <v>#VALUE!</v>
      </c>
      <c r="AS54" s="2" t="e">
        <f ca="1">+IF(IFTA_Quarterly!$I71&gt;0,ROUND(IFTA_Quarterly!$I71*Int_Exchange_2!AS$5/100*AS$3,2),0)</f>
        <v>#VALUE!</v>
      </c>
      <c r="AT54" s="2" t="e">
        <f ca="1">+IF(IFTA_Quarterly!$I71&gt;0,ROUND(IFTA_Quarterly!$I71*Int_Exchange_2!AT$5/100*AT$3,2),0)</f>
        <v>#VALUE!</v>
      </c>
      <c r="AU54" s="2" t="e">
        <f ca="1">+IF(IFTA_Quarterly!$I71&gt;0,ROUND(IFTA_Quarterly!$I71*Int_Exchange_2!AU$5/100*AU$3,2),0)</f>
        <v>#VALUE!</v>
      </c>
      <c r="AV54" s="2" t="e">
        <f ca="1">+IF(IFTA_Quarterly!$I71&gt;0,ROUND(IFTA_Quarterly!$I71*Int_Exchange_2!AV$5/100*AV$3,2),0)</f>
        <v>#VALUE!</v>
      </c>
      <c r="AW54" s="2" t="e">
        <f ca="1">+IF(IFTA_Quarterly!$I71&gt;0,ROUND(IFTA_Quarterly!$I71*Int_Exchange_2!AW$5/100*AW$3,2),0)</f>
        <v>#VALUE!</v>
      </c>
      <c r="AX54" s="2" t="e">
        <f ca="1">+IF(IFTA_Quarterly!$I71&gt;0,ROUND(IFTA_Quarterly!$I71*Int_Exchange_2!AX$5/100*AX$3,2),0)</f>
        <v>#VALUE!</v>
      </c>
      <c r="AY54" s="2" t="e">
        <f ca="1">+IF(IFTA_Quarterly!$I71&gt;0,ROUND(IFTA_Quarterly!$I71*Int_Exchange_2!AY$5/100*AY$3,2),0)</f>
        <v>#VALUE!</v>
      </c>
      <c r="AZ54" s="2" t="e">
        <f ca="1">+IF(IFTA_Quarterly!$I71&gt;0,ROUND(IFTA_Quarterly!$I71*Int_Exchange_2!AZ$5/100*AZ$3,2),0)</f>
        <v>#VALUE!</v>
      </c>
      <c r="BA54" s="2" t="e">
        <f ca="1">+IF(IFTA_Quarterly!$I71&gt;0,ROUND(IFTA_Quarterly!$I71*Int_Exchange_2!BA$5/100*BA$3,2),0)</f>
        <v>#VALUE!</v>
      </c>
      <c r="BB54" s="2" t="e">
        <f ca="1">+IF(IFTA_Quarterly!$I71&gt;0,ROUND(IFTA_Quarterly!$I71*Int_Exchange_2!BB$5/100*BB$3,2),0)</f>
        <v>#VALUE!</v>
      </c>
      <c r="BC54" s="2" t="e">
        <f ca="1">+IF(IFTA_Quarterly!$I71&gt;0,ROUND(IFTA_Quarterly!$I71*Int_Exchange_2!BC$5/100*BC$3,2),0)</f>
        <v>#VALUE!</v>
      </c>
      <c r="BD54" s="2" t="e">
        <f ca="1">+IF(IFTA_Quarterly!$I71&gt;0,ROUND(IFTA_Quarterly!$I71*Int_Exchange_2!BD$5/100*BD$3,2),0)</f>
        <v>#VALUE!</v>
      </c>
      <c r="BE54" s="2" t="e">
        <f ca="1">+IF(IFTA_Quarterly!$I71&gt;0,ROUND(IFTA_Quarterly!$I71*Int_Exchange_2!BE$5/100*BE$3,2),0)</f>
        <v>#VALUE!</v>
      </c>
      <c r="BF54" s="2" t="e">
        <f ca="1">+IF(IFTA_Quarterly!$I71&gt;0,ROUND(IFTA_Quarterly!$I71*Int_Exchange_2!BF$5/100*BF$3,2),0)</f>
        <v>#VALUE!</v>
      </c>
      <c r="BG54" s="2" t="e">
        <f ca="1">+IF(IFTA_Quarterly!$I71&gt;0,ROUND(IFTA_Quarterly!$I71*Int_Exchange_2!BG$5/100*BG$3,2),0)</f>
        <v>#VALUE!</v>
      </c>
      <c r="BH54" s="2" t="e">
        <f ca="1">+IF(IFTA_Quarterly!$I71&gt;0,ROUND(IFTA_Quarterly!$I71*Int_Exchange_2!BH$5/100*BH$3,2),0)</f>
        <v>#VALUE!</v>
      </c>
      <c r="BI54" s="2" t="e">
        <f ca="1">+IF(IFTA_Quarterly!$I71&gt;0,ROUND(IFTA_Quarterly!$I71*Int_Exchange_2!BI$5/100*BI$3,2),0)</f>
        <v>#VALUE!</v>
      </c>
      <c r="BJ54" s="2" t="e">
        <f ca="1">+IF(IFTA_Quarterly!$I71&gt;0,ROUND(IFTA_Quarterly!$I71*Int_Exchange_2!BJ$5/100*BJ$3,2),0)</f>
        <v>#VALUE!</v>
      </c>
      <c r="BK54" s="2" t="e">
        <f ca="1">+IF(IFTA_Quarterly!$I71&gt;0,ROUND(IFTA_Quarterly!$I71*Int_Exchange_2!BK$5/100*BK$3,2),0)</f>
        <v>#VALUE!</v>
      </c>
      <c r="BL54" s="2" t="e">
        <f ca="1">+IF(IFTA_Quarterly!$I71&gt;0,ROUND(IFTA_Quarterly!$I71*Int_Exchange_2!BL$5/100*BL$3,2),0)</f>
        <v>#VALUE!</v>
      </c>
      <c r="BM54" s="2" t="e">
        <f ca="1">+IF(IFTA_Quarterly!$I71&gt;0,ROUND(IFTA_Quarterly!$I71*Int_Exchange_2!BM$5/100*BM$3,2),0)</f>
        <v>#VALUE!</v>
      </c>
      <c r="BN54" s="2" t="e">
        <f ca="1">+IF(IFTA_Quarterly!$I71&gt;0,ROUND(IFTA_Quarterly!$I71*Int_Exchange_2!BN$5/100*BN$3,2),0)</f>
        <v>#VALUE!</v>
      </c>
      <c r="BO54" s="2" t="e">
        <f ca="1">+IF(IFTA_Quarterly!$I71&gt;0,ROUND(IFTA_Quarterly!$I71*Int_Exchange_2!BO$5/100*BO$3,2),0)</f>
        <v>#VALUE!</v>
      </c>
      <c r="BP54" s="2" t="e">
        <f ca="1">+IF(IFTA_Quarterly!$I71&gt;0,ROUND(IFTA_Quarterly!$I71*Int_Exchange_2!BP$5/100*BP$3,2),0)</f>
        <v>#VALUE!</v>
      </c>
      <c r="BQ54" s="2" t="e">
        <f ca="1">+IF(IFTA_Quarterly!$I71&gt;0,ROUND(IFTA_Quarterly!$I71*Int_Exchange_2!BQ$5/100*BQ$3,2),0)</f>
        <v>#VALUE!</v>
      </c>
      <c r="BR54" s="2" t="e">
        <f ca="1">+IF(IFTA_Quarterly!$I71&gt;0,ROUND(IFTA_Quarterly!$I71*Int_Exchange_2!BR$5/100*BR$3,2),0)</f>
        <v>#VALUE!</v>
      </c>
      <c r="BS54" s="2" t="e">
        <f ca="1">+IF(IFTA_Quarterly!$I71&gt;0,ROUND(IFTA_Quarterly!$I71*Int_Exchange_2!BS$5/100*BS$3,2),0)</f>
        <v>#VALUE!</v>
      </c>
      <c r="BT54" s="2" t="e">
        <f ca="1">+IF(IFTA_Quarterly!$I71&gt;0,ROUND(IFTA_Quarterly!$I71*Int_Exchange_2!BT$5/100*BT$3,2),0)</f>
        <v>#VALUE!</v>
      </c>
      <c r="BU54" s="2" t="e">
        <f ca="1">+IF(IFTA_Quarterly!$I71&gt;0,ROUND(IFTA_Quarterly!$I71*Int_Exchange_2!BU$5/100*BU$3,2),0)</f>
        <v>#VALUE!</v>
      </c>
      <c r="BV54" s="2" t="e">
        <f ca="1">+IF(IFTA_Quarterly!$I71&gt;0,ROUND(IFTA_Quarterly!$I71*Int_Exchange_2!BV$5/100*BV$3,2),0)</f>
        <v>#VALUE!</v>
      </c>
      <c r="BW54" s="2" t="e">
        <f ca="1">+IF(IFTA_Quarterly!$I71&gt;0,ROUND(IFTA_Quarterly!$I71*Int_Exchange_2!BW$5/100*BW$3,2),0)</f>
        <v>#VALUE!</v>
      </c>
      <c r="BX54" s="2" t="e">
        <f ca="1">+IF(IFTA_Quarterly!$I71&gt;0,ROUND(IFTA_Quarterly!$I71*Int_Exchange_2!BX$5/100*BX$3,2),0)</f>
        <v>#VALUE!</v>
      </c>
      <c r="BY54" s="2" t="e">
        <f ca="1">+IF(IFTA_Quarterly!$I71&gt;0,ROUND(IFTA_Quarterly!$I71*Int_Exchange_2!BY$5/100*BY$3,2),0)</f>
        <v>#VALUE!</v>
      </c>
      <c r="BZ54" s="2" t="e">
        <f ca="1">+IF(IFTA_Quarterly!$I71&gt;0,ROUND(IFTA_Quarterly!$I71*Int_Exchange_2!BZ$5/100*BZ$3,2),0)</f>
        <v>#VALUE!</v>
      </c>
      <c r="CA54" s="2" t="e">
        <f ca="1">+IF(IFTA_Quarterly!$I71&gt;0,ROUND(IFTA_Quarterly!$I71*Int_Exchange_2!CA$5/100*CA$3,2),0)</f>
        <v>#VALUE!</v>
      </c>
      <c r="CB54" s="2" t="e">
        <f ca="1">+IF(IFTA_Quarterly!$I71&gt;0,ROUND(IFTA_Quarterly!$I71*Int_Exchange_2!CB$5/100*CB$3,2),0)</f>
        <v>#VALUE!</v>
      </c>
      <c r="CC54" s="2" t="e">
        <f ca="1">+IF(IFTA_Quarterly!$I71&gt;0,ROUND(IFTA_Quarterly!$I71*Int_Exchange_2!CC$5/100*CC$3,2),0)</f>
        <v>#VALUE!</v>
      </c>
      <c r="CD54" s="2" t="e">
        <f ca="1">+IF(IFTA_Quarterly!$I71&gt;0,ROUND(IFTA_Quarterly!$I71*Int_Exchange_2!CD$5/100*CD$3,2),0)</f>
        <v>#VALUE!</v>
      </c>
      <c r="CE54" s="2" t="e">
        <f ca="1">+IF(IFTA_Quarterly!$I71&gt;0,ROUND(IFTA_Quarterly!$I71*Int_Exchange_2!CE$5/100*CE$3,2),0)</f>
        <v>#VALUE!</v>
      </c>
      <c r="CF54" s="2" t="e">
        <f ca="1">+IF(IFTA_Quarterly!$I71&gt;0,ROUND(IFTA_Quarterly!$I71*Int_Exchange_2!CF$5/100*CF$3,2),0)</f>
        <v>#VALUE!</v>
      </c>
      <c r="CG54" s="2" t="e">
        <f ca="1">+IF(IFTA_Quarterly!$I71&gt;0,ROUND(IFTA_Quarterly!$I71*Int_Exchange_2!CG$5/100*CG$3,2),0)</f>
        <v>#VALUE!</v>
      </c>
      <c r="CH54" s="2" t="e">
        <f ca="1">+IF(IFTA_Quarterly!$I71&gt;0,ROUND(IFTA_Quarterly!$I71*Int_Exchange_2!CH$5/100*CH$3,2),0)</f>
        <v>#VALUE!</v>
      </c>
      <c r="CI54" s="2" t="e">
        <f ca="1">+IF(IFTA_Quarterly!$I71&gt;0,ROUND(IFTA_Quarterly!$I71*Int_Exchange_2!CI$5/100*CI$3,2),0)</f>
        <v>#VALUE!</v>
      </c>
      <c r="CJ54" s="2" t="e">
        <f ca="1">+IF(IFTA_Quarterly!$I71&gt;0,ROUND(IFTA_Quarterly!$I71*Int_Exchange_2!CJ$5/100*CJ$3,2),0)</f>
        <v>#VALUE!</v>
      </c>
      <c r="CK54" s="2" t="e">
        <f ca="1">+IF(IFTA_Quarterly!$I71&gt;0,ROUND(IFTA_Quarterly!$I71*Int_Exchange_2!CK$5/100*CK$3,2),0)</f>
        <v>#VALUE!</v>
      </c>
      <c r="CL54" s="2" t="e">
        <f ca="1">+IF(IFTA_Quarterly!$I71&gt;0,ROUND(IFTA_Quarterly!$I71*Int_Exchange_2!CL$5/100*CL$3,2),0)</f>
        <v>#VALUE!</v>
      </c>
      <c r="CM54" s="2" t="e">
        <f ca="1">+IF(IFTA_Quarterly!$I71&gt;0,ROUND(IFTA_Quarterly!$I71*Int_Exchange_2!CM$5/100*CM$3,2),0)</f>
        <v>#VALUE!</v>
      </c>
      <c r="CN54" s="2" t="e">
        <f ca="1">+IF(IFTA_Quarterly!$I71&gt;0,ROUND(IFTA_Quarterly!$I71*Int_Exchange_2!CN$5/100*CN$3,2),0)</f>
        <v>#VALUE!</v>
      </c>
      <c r="CO54" s="2" t="e">
        <f ca="1">+IF(IFTA_Quarterly!$I71&gt;0,ROUND(IFTA_Quarterly!$I71*Int_Exchange_2!CO$5/100*CO$3,2),0)</f>
        <v>#VALUE!</v>
      </c>
      <c r="CP54" s="2" t="e">
        <f ca="1">+IF(IFTA_Quarterly!$I71&gt;0,ROUND(IFTA_Quarterly!$I71*Int_Exchange_2!CP$5/100*CP$3,2),0)</f>
        <v>#VALUE!</v>
      </c>
      <c r="CQ54" s="2" t="e">
        <f ca="1">+IF(IFTA_Quarterly!$I71&gt;0,ROUND(IFTA_Quarterly!$I71*Int_Exchange_2!CQ$5/100*CQ$3,2),0)</f>
        <v>#VALUE!</v>
      </c>
      <c r="CR54" s="2" t="e">
        <f ca="1">+IF(IFTA_Quarterly!$I71&gt;0,ROUND(IFTA_Quarterly!$I71*Int_Exchange_2!CR$5/100*CR$3,2),0)</f>
        <v>#VALUE!</v>
      </c>
      <c r="CS54" s="2" t="e">
        <f ca="1">+IF(IFTA_Quarterly!$I71&gt;0,ROUND(IFTA_Quarterly!$I71*Int_Exchange_2!CS$5/100*CS$3,2),0)</f>
        <v>#VALUE!</v>
      </c>
      <c r="CT54" s="2" t="e">
        <f ca="1">+IF(IFTA_Quarterly!$I71&gt;0,ROUND(IFTA_Quarterly!$I71*Int_Exchange_2!CT$5/100*CT$3,2),0)</f>
        <v>#VALUE!</v>
      </c>
      <c r="CU54" s="2" t="e">
        <f ca="1">+IF(IFTA_Quarterly!$I71&gt;0,ROUND(IFTA_Quarterly!$I71*Int_Exchange_2!CU$5/100*CU$3,2),0)</f>
        <v>#VALUE!</v>
      </c>
      <c r="CV54" s="2" t="e">
        <f ca="1">+IF(IFTA_Quarterly!$I71&gt;0,ROUND(IFTA_Quarterly!$I71*Int_Exchange_2!CV$5/100*CV$3,2),0)</f>
        <v>#VALUE!</v>
      </c>
      <c r="CW54" s="2" t="e">
        <f ca="1">+IF(IFTA_Quarterly!$I71&gt;0,ROUND(IFTA_Quarterly!$I71*Int_Exchange_2!CW$5/100*CW$3,2),0)</f>
        <v>#VALUE!</v>
      </c>
      <c r="CX54" s="2" t="e">
        <f ca="1">+IF(IFTA_Quarterly!$I71&gt;0,ROUND(IFTA_Quarterly!$I71*Int_Exchange_2!CX$5/100*CX$3,2),0)</f>
        <v>#VALUE!</v>
      </c>
      <c r="CY54" s="2" t="e">
        <f ca="1">+IF(IFTA_Quarterly!$I71&gt;0,ROUND(IFTA_Quarterly!$I71*Int_Exchange_2!CY$5/100*CY$3,2),0)</f>
        <v>#VALUE!</v>
      </c>
      <c r="CZ54" s="2" t="e">
        <f ca="1">+IF(IFTA_Quarterly!$I71&gt;0,ROUND(IFTA_Quarterly!$I71*Int_Exchange_2!CZ$5/100*CZ$3,2),0)</f>
        <v>#VALUE!</v>
      </c>
      <c r="DA54" s="2" t="e">
        <f ca="1">+IF(IFTA_Quarterly!$I71&gt;0,ROUND(IFTA_Quarterly!$I71*Int_Exchange_2!DA$5/100*DA$3,2),0)</f>
        <v>#VALUE!</v>
      </c>
      <c r="DB54" s="2" t="e">
        <f ca="1">+IF(IFTA_Quarterly!$I71&gt;0,ROUND(IFTA_Quarterly!$I71*Int_Exchange_2!DB$5/100*DB$3,2),0)</f>
        <v>#VALUE!</v>
      </c>
      <c r="DC54" s="2" t="e">
        <f ca="1">+IF(IFTA_Quarterly!$I71&gt;0,ROUND(IFTA_Quarterly!$I71*Int_Exchange_2!DC$5/100*DC$3,2),0)</f>
        <v>#VALUE!</v>
      </c>
      <c r="DD54" s="2" t="e">
        <f ca="1">+IF(IFTA_Quarterly!$I71&gt;0,ROUND(IFTA_Quarterly!$I71*Int_Exchange_2!DD$5/100*DD$3,2),0)</f>
        <v>#VALUE!</v>
      </c>
      <c r="DE54" s="2" t="e">
        <f ca="1">+IF(IFTA_Quarterly!$I71&gt;0,ROUND(IFTA_Quarterly!$I71*Int_Exchange_2!DE$5/100*DE$3,2),0)</f>
        <v>#VALUE!</v>
      </c>
      <c r="DF54" s="2" t="e">
        <f ca="1">+IF(IFTA_Quarterly!$I71&gt;0,ROUND(IFTA_Quarterly!$I71*Int_Exchange_2!DF$5/100*DF$3,2),0)</f>
        <v>#VALUE!</v>
      </c>
      <c r="DG54" s="2" t="e">
        <f ca="1">+IF(IFTA_Quarterly!$I71&gt;0,ROUND(IFTA_Quarterly!$I71*Int_Exchange_2!DG$5/100*DG$3,2),0)</f>
        <v>#VALUE!</v>
      </c>
      <c r="DH54" s="2" t="e">
        <f ca="1">+IF(IFTA_Quarterly!$I71&gt;0,ROUND(IFTA_Quarterly!$I71*Int_Exchange_2!DH$5/100*DH$3,2),0)</f>
        <v>#VALUE!</v>
      </c>
      <c r="DI54" s="2" t="e">
        <f ca="1">+IF(IFTA_Quarterly!$I71&gt;0,ROUND(IFTA_Quarterly!$I71*Int_Exchange_2!DI$5/100*DI$3,2),0)</f>
        <v>#VALUE!</v>
      </c>
      <c r="DJ54" s="2" t="e">
        <f ca="1">+IF(IFTA_Quarterly!$I71&gt;0,ROUND(IFTA_Quarterly!$I71*Int_Exchange_2!DJ$5/100*DJ$3,2),0)</f>
        <v>#VALUE!</v>
      </c>
      <c r="DK54" s="2" t="e">
        <f ca="1">+IF(IFTA_Quarterly!$I71&gt;0,ROUND(IFTA_Quarterly!$I71*Int_Exchange_2!DK$5/100*DK$3,2),0)</f>
        <v>#VALUE!</v>
      </c>
      <c r="DL54" s="2" t="e">
        <f ca="1">+IF(IFTA_Quarterly!$I71&gt;0,ROUND(IFTA_Quarterly!$I71*Int_Exchange_2!DL$5/100*DL$3,2),0)</f>
        <v>#VALUE!</v>
      </c>
      <c r="DM54" s="2" t="e">
        <f ca="1">+IF(IFTA_Quarterly!$I71&gt;0,ROUND(IFTA_Quarterly!$I71*Int_Exchange_2!DM$5/100*DM$3,2),0)</f>
        <v>#VALUE!</v>
      </c>
      <c r="DN54" s="2" t="e">
        <f ca="1">+IF(IFTA_Quarterly!$I71&gt;0,ROUND(IFTA_Quarterly!$I71*Int_Exchange_2!DN$5/100*DN$3,2),0)</f>
        <v>#VALUE!</v>
      </c>
      <c r="DO54" s="2" t="e">
        <f ca="1">+IF(IFTA_Quarterly!$I71&gt;0,ROUND(IFTA_Quarterly!$I71*Int_Exchange_2!DO$5/100*DO$3,2),0)</f>
        <v>#VALUE!</v>
      </c>
      <c r="DP54" s="2" t="e">
        <f ca="1">+IF(IFTA_Quarterly!$I71&gt;0,ROUND(IFTA_Quarterly!$I71*Int_Exchange_2!DP$5/100*DP$3,2),0)</f>
        <v>#VALUE!</v>
      </c>
      <c r="DQ54" s="2" t="e">
        <f ca="1">+IF(IFTA_Quarterly!$I71&gt;0,ROUND(IFTA_Quarterly!$I71*Int_Exchange_2!DQ$5/100*DQ$3,2),0)</f>
        <v>#VALUE!</v>
      </c>
      <c r="DR54" s="2" t="e">
        <f ca="1">+IF(IFTA_Quarterly!$I71&gt;0,ROUND(IFTA_Quarterly!$I71*Int_Exchange_2!DR$5/100*DR$3,2),0)</f>
        <v>#VALUE!</v>
      </c>
      <c r="DS54" s="2" t="e">
        <f ca="1">+IF(IFTA_Quarterly!$I71&gt;0,ROUND(IFTA_Quarterly!$I71*Int_Exchange_2!DS$5/100*DS$3,2),0)</f>
        <v>#VALUE!</v>
      </c>
      <c r="DT54" s="2" t="e">
        <f ca="1">+IF(IFTA_Quarterly!$I71&gt;0,ROUND(IFTA_Quarterly!$I71*Int_Exchange_2!DT$5/100*DT$3,2),0)</f>
        <v>#VALUE!</v>
      </c>
      <c r="DU54" s="2" t="e">
        <f ca="1">+IF(IFTA_Quarterly!$I71&gt;0,ROUND(IFTA_Quarterly!$I71*Int_Exchange_2!DU$5/100*DU$3,2),0)</f>
        <v>#VALUE!</v>
      </c>
      <c r="DV54" s="2" t="e">
        <f ca="1">+IF(IFTA_Quarterly!$I71&gt;0,ROUND(IFTA_Quarterly!$I71*Int_Exchange_2!DV$5/100*DV$3,2),0)</f>
        <v>#VALUE!</v>
      </c>
      <c r="DW54" s="2" t="e">
        <f ca="1">+IF(IFTA_Quarterly!$I71&gt;0,ROUND(IFTA_Quarterly!$I71*Int_Exchange_2!DW$5/100*DW$3,2),0)</f>
        <v>#VALUE!</v>
      </c>
      <c r="DX54" s="2" t="e">
        <f ca="1">+IF(IFTA_Quarterly!$I71&gt;0,ROUND(IFTA_Quarterly!$I71*Int_Exchange_2!DX$5/100*DX$3,2),0)</f>
        <v>#VALUE!</v>
      </c>
      <c r="DY54" s="2" t="e">
        <f ca="1">+IF(IFTA_Quarterly!$I71&gt;0,ROUND(IFTA_Quarterly!$I71*Int_Exchange_2!DY$5/100*DY$3,2),0)</f>
        <v>#VALUE!</v>
      </c>
      <c r="DZ54" s="2" t="e">
        <f ca="1">+IF(IFTA_Quarterly!$I71&gt;0,ROUND(IFTA_Quarterly!$I71*Int_Exchange_2!DZ$5/100*DZ$3,2),0)</f>
        <v>#VALUE!</v>
      </c>
      <c r="EA54" s="2" t="e">
        <f ca="1">+IF(IFTA_Quarterly!$I71&gt;0,ROUND(IFTA_Quarterly!$I71*Int_Exchange_2!EA$5/100*EA$3,2),0)</f>
        <v>#VALUE!</v>
      </c>
      <c r="EB54" s="2" t="e">
        <f ca="1">+IF(IFTA_Quarterly!$I71&gt;0,ROUND(IFTA_Quarterly!$I71*Int_Exchange_2!EB$5/100*EB$3,2),0)</f>
        <v>#VALUE!</v>
      </c>
      <c r="EC54" s="2" t="e">
        <f ca="1">+IF(IFTA_Quarterly!$I71&gt;0,ROUND(IFTA_Quarterly!$I71*Int_Exchange_2!EC$5/100*EC$3,2),0)</f>
        <v>#VALUE!</v>
      </c>
      <c r="ED54" s="2" t="e">
        <f ca="1">+IF(IFTA_Quarterly!$I71&gt;0,ROUND(IFTA_Quarterly!$I71*Int_Exchange_2!ED$5/100*ED$3,2),0)</f>
        <v>#VALUE!</v>
      </c>
      <c r="EE54" s="2" t="e">
        <f ca="1">+IF(IFTA_Quarterly!$I71&gt;0,ROUND(IFTA_Quarterly!$I71*Int_Exchange_2!EE$5/100*EE$3,2),0)</f>
        <v>#VALUE!</v>
      </c>
    </row>
    <row r="55" spans="1:135" x14ac:dyDescent="0.25">
      <c r="A55" s="2" t="s">
        <v>62</v>
      </c>
      <c r="B55" s="2" t="str">
        <f t="shared" ca="1" si="97"/>
        <v/>
      </c>
      <c r="C55" s="2" t="e">
        <f ca="1">+IF(IFTA_Quarterly!$I72&gt;0,ROUND(IFTA_Quarterly!$I72*Int_Exchange_2!C$5/100*C$3,2),0)</f>
        <v>#VALUE!</v>
      </c>
      <c r="D55" s="2" t="e">
        <f ca="1">+IF(IFTA_Quarterly!$I72&gt;0,ROUND(IFTA_Quarterly!$I72*Int_Exchange_2!D$5/100*D$3,2),0)</f>
        <v>#VALUE!</v>
      </c>
      <c r="E55" s="2" t="e">
        <f ca="1">+IF(IFTA_Quarterly!$I72&gt;0,ROUND(IFTA_Quarterly!$I72*Int_Exchange_2!E$5/100*E$3,2),0)</f>
        <v>#VALUE!</v>
      </c>
      <c r="F55" s="2" t="e">
        <f ca="1">+IF(IFTA_Quarterly!$I72&gt;0,ROUND(IFTA_Quarterly!$I72*Int_Exchange_2!F$5/100*F$3,2),0)</f>
        <v>#VALUE!</v>
      </c>
      <c r="G55" s="2" t="e">
        <f ca="1">+IF(IFTA_Quarterly!$I72&gt;0,ROUND(IFTA_Quarterly!$I72*Int_Exchange_2!G$5/100*G$3,2),0)</f>
        <v>#VALUE!</v>
      </c>
      <c r="H55" s="2" t="e">
        <f ca="1">+IF(IFTA_Quarterly!$I72&gt;0,ROUND(IFTA_Quarterly!$I72*Int_Exchange_2!H$5/100*H$3,2),0)</f>
        <v>#VALUE!</v>
      </c>
      <c r="I55" s="2" t="e">
        <f ca="1">+IF(IFTA_Quarterly!$I72&gt;0,ROUND(IFTA_Quarterly!$I72*Int_Exchange_2!I$5/100*I$3,2),0)</f>
        <v>#VALUE!</v>
      </c>
      <c r="J55" s="2" t="e">
        <f ca="1">+IF(IFTA_Quarterly!$I72&gt;0,ROUND(IFTA_Quarterly!$I72*Int_Exchange_2!J$5/100*J$3,2),0)</f>
        <v>#VALUE!</v>
      </c>
      <c r="K55" s="2" t="e">
        <f ca="1">+IF(IFTA_Quarterly!$I72&gt;0,ROUND(IFTA_Quarterly!$I72*Int_Exchange_2!K$5/100*K$3,2),0)</f>
        <v>#VALUE!</v>
      </c>
      <c r="L55" s="2" t="e">
        <f ca="1">+IF(IFTA_Quarterly!$I72&gt;0,ROUND(IFTA_Quarterly!$I72*Int_Exchange_2!L$5/100*L$3,2),0)</f>
        <v>#VALUE!</v>
      </c>
      <c r="M55" s="2" t="e">
        <f ca="1">+IF(IFTA_Quarterly!$I72&gt;0,ROUND(IFTA_Quarterly!$I72*Int_Exchange_2!M$5/100*M$3,2),0)</f>
        <v>#VALUE!</v>
      </c>
      <c r="N55" s="2" t="e">
        <f ca="1">+IF(IFTA_Quarterly!$I72&gt;0,ROUND(IFTA_Quarterly!$I72*Int_Exchange_2!N$5/100*N$3,2),0)</f>
        <v>#VALUE!</v>
      </c>
      <c r="O55" s="2" t="e">
        <f ca="1">+IF(IFTA_Quarterly!$I72&gt;0,ROUND(IFTA_Quarterly!$I72*Int_Exchange_2!O$5/100*O$3,2),0)</f>
        <v>#VALUE!</v>
      </c>
      <c r="P55" s="2" t="e">
        <f ca="1">+IF(IFTA_Quarterly!$I72&gt;0,ROUND(IFTA_Quarterly!$I72*Int_Exchange_2!P$5/100*P$3,2),0)</f>
        <v>#VALUE!</v>
      </c>
      <c r="Q55" s="2" t="e">
        <f ca="1">+IF(IFTA_Quarterly!$I72&gt;0,ROUND(IFTA_Quarterly!$I72*Int_Exchange_2!Q$5/100*Q$3,2),0)</f>
        <v>#VALUE!</v>
      </c>
      <c r="R55" s="2" t="e">
        <f ca="1">+IF(IFTA_Quarterly!$I72&gt;0,ROUND(IFTA_Quarterly!$I72*Int_Exchange_2!R$5/100*R$3,2),0)</f>
        <v>#VALUE!</v>
      </c>
      <c r="S55" s="2" t="e">
        <f ca="1">+IF(IFTA_Quarterly!$I72&gt;0,ROUND(IFTA_Quarterly!$I72*Int_Exchange_2!S$5/100*S$3,2),0)</f>
        <v>#VALUE!</v>
      </c>
      <c r="T55" s="2" t="e">
        <f ca="1">+IF(IFTA_Quarterly!$I72&gt;0,ROUND(IFTA_Quarterly!$I72*Int_Exchange_2!T$5/100*T$3,2),0)</f>
        <v>#VALUE!</v>
      </c>
      <c r="U55" s="2" t="e">
        <f ca="1">+IF(IFTA_Quarterly!$I72&gt;0,ROUND(IFTA_Quarterly!$I72*Int_Exchange_2!U$5/100*U$3,2),0)</f>
        <v>#VALUE!</v>
      </c>
      <c r="V55" s="2" t="e">
        <f ca="1">+IF(IFTA_Quarterly!$I72&gt;0,ROUND(IFTA_Quarterly!$I72*Int_Exchange_2!V$5/100*V$3,2),0)</f>
        <v>#VALUE!</v>
      </c>
      <c r="W55" s="2" t="e">
        <f ca="1">+IF(IFTA_Quarterly!$I72&gt;0,ROUND(IFTA_Quarterly!$I72*Int_Exchange_2!W$5/100*W$3,2),0)</f>
        <v>#VALUE!</v>
      </c>
      <c r="X55" s="2" t="e">
        <f ca="1">+IF(IFTA_Quarterly!$I72&gt;0,ROUND(IFTA_Quarterly!$I72*Int_Exchange_2!X$5/100*X$3,2),0)</f>
        <v>#VALUE!</v>
      </c>
      <c r="Y55" s="2" t="e">
        <f ca="1">+IF(IFTA_Quarterly!$I72&gt;0,ROUND(IFTA_Quarterly!$I72*Int_Exchange_2!Y$5/100*Y$3,2),0)</f>
        <v>#VALUE!</v>
      </c>
      <c r="Z55" s="2" t="e">
        <f ca="1">+IF(IFTA_Quarterly!$I72&gt;0,ROUND(IFTA_Quarterly!$I72*Int_Exchange_2!Z$5/100*Z$3,2),0)</f>
        <v>#VALUE!</v>
      </c>
      <c r="AA55" s="2" t="e">
        <f ca="1">+IF(IFTA_Quarterly!$I72&gt;0,ROUND(IFTA_Quarterly!$I72*Int_Exchange_2!AA$5/100*AA$3,2),0)</f>
        <v>#VALUE!</v>
      </c>
      <c r="AB55" s="2" t="e">
        <f ca="1">+IF(IFTA_Quarterly!$I72&gt;0,ROUND(IFTA_Quarterly!$I72*Int_Exchange_2!AB$5/100*AB$3,2),0)</f>
        <v>#VALUE!</v>
      </c>
      <c r="AC55" s="2" t="e">
        <f ca="1">+IF(IFTA_Quarterly!$I72&gt;0,ROUND(IFTA_Quarterly!$I72*Int_Exchange_2!AC$5/100*AC$3,2),0)</f>
        <v>#VALUE!</v>
      </c>
      <c r="AD55" s="2" t="e">
        <f ca="1">+IF(IFTA_Quarterly!$I72&gt;0,ROUND(IFTA_Quarterly!$I72*Int_Exchange_2!AD$5/100*AD$3,2),0)</f>
        <v>#VALUE!</v>
      </c>
      <c r="AE55" s="2" t="e">
        <f ca="1">+IF(IFTA_Quarterly!$I72&gt;0,ROUND(IFTA_Quarterly!$I72*Int_Exchange_2!AE$5/100*AE$3,2),0)</f>
        <v>#VALUE!</v>
      </c>
      <c r="AF55" s="2" t="e">
        <f ca="1">+IF(IFTA_Quarterly!$I72&gt;0,ROUND(IFTA_Quarterly!$I72*Int_Exchange_2!AF$5/100*AF$3,2),0)</f>
        <v>#VALUE!</v>
      </c>
      <c r="AG55" s="2" t="e">
        <f ca="1">+IF(IFTA_Quarterly!$I72&gt;0,ROUND(IFTA_Quarterly!$I72*Int_Exchange_2!AG$5/100*AG$3,2),0)</f>
        <v>#VALUE!</v>
      </c>
      <c r="AH55" s="2" t="e">
        <f ca="1">+IF(IFTA_Quarterly!$I72&gt;0,ROUND(IFTA_Quarterly!$I72*Int_Exchange_2!AH$5/100*AH$3,2),0)</f>
        <v>#VALUE!</v>
      </c>
      <c r="AI55" s="2" t="e">
        <f ca="1">+IF(IFTA_Quarterly!$I72&gt;0,ROUND(IFTA_Quarterly!$I72*Int_Exchange_2!AI$5/100*AI$3,2),0)</f>
        <v>#VALUE!</v>
      </c>
      <c r="AJ55" s="2" t="e">
        <f ca="1">+IF(IFTA_Quarterly!$I72&gt;0,ROUND(IFTA_Quarterly!$I72*Int_Exchange_2!AJ$5/100*AJ$3,2),0)</f>
        <v>#VALUE!</v>
      </c>
      <c r="AK55" s="2" t="e">
        <f ca="1">+IF(IFTA_Quarterly!$I72&gt;0,ROUND(IFTA_Quarterly!$I72*Int_Exchange_2!AK$5/100*AK$3,2),0)</f>
        <v>#VALUE!</v>
      </c>
      <c r="AL55" s="2" t="e">
        <f ca="1">+IF(IFTA_Quarterly!$I72&gt;0,ROUND(IFTA_Quarterly!$I72*Int_Exchange_2!AL$5/100*AL$3,2),0)</f>
        <v>#VALUE!</v>
      </c>
      <c r="AM55" s="2" t="e">
        <f ca="1">+IF(IFTA_Quarterly!$I72&gt;0,ROUND(IFTA_Quarterly!$I72*Int_Exchange_2!AM$5/100*AM$3,2),0)</f>
        <v>#VALUE!</v>
      </c>
      <c r="AN55" s="2" t="e">
        <f ca="1">+IF(IFTA_Quarterly!$I72&gt;0,ROUND(IFTA_Quarterly!$I72*Int_Exchange_2!AN$5/100*AN$3,2),0)</f>
        <v>#VALUE!</v>
      </c>
      <c r="AO55" s="2" t="e">
        <f ca="1">+IF(IFTA_Quarterly!$I72&gt;0,ROUND(IFTA_Quarterly!$I72*Int_Exchange_2!AO$5/100*AO$3,2),0)</f>
        <v>#VALUE!</v>
      </c>
      <c r="AP55" s="2" t="e">
        <f ca="1">+IF(IFTA_Quarterly!$I72&gt;0,ROUND(IFTA_Quarterly!$I72*Int_Exchange_2!AP$5/100*AP$3,2),0)</f>
        <v>#VALUE!</v>
      </c>
      <c r="AQ55" s="2" t="e">
        <f ca="1">+IF(IFTA_Quarterly!$I72&gt;0,ROUND(IFTA_Quarterly!$I72*Int_Exchange_2!AQ$5/100*AQ$3,2),0)</f>
        <v>#VALUE!</v>
      </c>
      <c r="AR55" s="2" t="e">
        <f ca="1">+IF(IFTA_Quarterly!$I72&gt;0,ROUND(IFTA_Quarterly!$I72*Int_Exchange_2!AR$5/100*AR$3,2),0)</f>
        <v>#VALUE!</v>
      </c>
      <c r="AS55" s="2" t="e">
        <f ca="1">+IF(IFTA_Quarterly!$I72&gt;0,ROUND(IFTA_Quarterly!$I72*Int_Exchange_2!AS$5/100*AS$3,2),0)</f>
        <v>#VALUE!</v>
      </c>
      <c r="AT55" s="2" t="e">
        <f ca="1">+IF(IFTA_Quarterly!$I72&gt;0,ROUND(IFTA_Quarterly!$I72*Int_Exchange_2!AT$5/100*AT$3,2),0)</f>
        <v>#VALUE!</v>
      </c>
      <c r="AU55" s="2" t="e">
        <f ca="1">+IF(IFTA_Quarterly!$I72&gt;0,ROUND(IFTA_Quarterly!$I72*Int_Exchange_2!AU$5/100*AU$3,2),0)</f>
        <v>#VALUE!</v>
      </c>
      <c r="AV55" s="2" t="e">
        <f ca="1">+IF(IFTA_Quarterly!$I72&gt;0,ROUND(IFTA_Quarterly!$I72*Int_Exchange_2!AV$5/100*AV$3,2),0)</f>
        <v>#VALUE!</v>
      </c>
      <c r="AW55" s="2" t="e">
        <f ca="1">+IF(IFTA_Quarterly!$I72&gt;0,ROUND(IFTA_Quarterly!$I72*Int_Exchange_2!AW$5/100*AW$3,2),0)</f>
        <v>#VALUE!</v>
      </c>
      <c r="AX55" s="2" t="e">
        <f ca="1">+IF(IFTA_Quarterly!$I72&gt;0,ROUND(IFTA_Quarterly!$I72*Int_Exchange_2!AX$5/100*AX$3,2),0)</f>
        <v>#VALUE!</v>
      </c>
      <c r="AY55" s="2" t="e">
        <f ca="1">+IF(IFTA_Quarterly!$I72&gt;0,ROUND(IFTA_Quarterly!$I72*Int_Exchange_2!AY$5/100*AY$3,2),0)</f>
        <v>#VALUE!</v>
      </c>
      <c r="AZ55" s="2" t="e">
        <f ca="1">+IF(IFTA_Quarterly!$I72&gt;0,ROUND(IFTA_Quarterly!$I72*Int_Exchange_2!AZ$5/100*AZ$3,2),0)</f>
        <v>#VALUE!</v>
      </c>
      <c r="BA55" s="2" t="e">
        <f ca="1">+IF(IFTA_Quarterly!$I72&gt;0,ROUND(IFTA_Quarterly!$I72*Int_Exchange_2!BA$5/100*BA$3,2),0)</f>
        <v>#VALUE!</v>
      </c>
      <c r="BB55" s="2" t="e">
        <f ca="1">+IF(IFTA_Quarterly!$I72&gt;0,ROUND(IFTA_Quarterly!$I72*Int_Exchange_2!BB$5/100*BB$3,2),0)</f>
        <v>#VALUE!</v>
      </c>
      <c r="BC55" s="2" t="e">
        <f ca="1">+IF(IFTA_Quarterly!$I72&gt;0,ROUND(IFTA_Quarterly!$I72*Int_Exchange_2!BC$5/100*BC$3,2),0)</f>
        <v>#VALUE!</v>
      </c>
      <c r="BD55" s="2" t="e">
        <f ca="1">+IF(IFTA_Quarterly!$I72&gt;0,ROUND(IFTA_Quarterly!$I72*Int_Exchange_2!BD$5/100*BD$3,2),0)</f>
        <v>#VALUE!</v>
      </c>
      <c r="BE55" s="2" t="e">
        <f ca="1">+IF(IFTA_Quarterly!$I72&gt;0,ROUND(IFTA_Quarterly!$I72*Int_Exchange_2!BE$5/100*BE$3,2),0)</f>
        <v>#VALUE!</v>
      </c>
      <c r="BF55" s="2" t="e">
        <f ca="1">+IF(IFTA_Quarterly!$I72&gt;0,ROUND(IFTA_Quarterly!$I72*Int_Exchange_2!BF$5/100*BF$3,2),0)</f>
        <v>#VALUE!</v>
      </c>
      <c r="BG55" s="2" t="e">
        <f ca="1">+IF(IFTA_Quarterly!$I72&gt;0,ROUND(IFTA_Quarterly!$I72*Int_Exchange_2!BG$5/100*BG$3,2),0)</f>
        <v>#VALUE!</v>
      </c>
      <c r="BH55" s="2" t="e">
        <f ca="1">+IF(IFTA_Quarterly!$I72&gt;0,ROUND(IFTA_Quarterly!$I72*Int_Exchange_2!BH$5/100*BH$3,2),0)</f>
        <v>#VALUE!</v>
      </c>
      <c r="BI55" s="2" t="e">
        <f ca="1">+IF(IFTA_Quarterly!$I72&gt;0,ROUND(IFTA_Quarterly!$I72*Int_Exchange_2!BI$5/100*BI$3,2),0)</f>
        <v>#VALUE!</v>
      </c>
      <c r="BJ55" s="2" t="e">
        <f ca="1">+IF(IFTA_Quarterly!$I72&gt;0,ROUND(IFTA_Quarterly!$I72*Int_Exchange_2!BJ$5/100*BJ$3,2),0)</f>
        <v>#VALUE!</v>
      </c>
      <c r="BK55" s="2" t="e">
        <f ca="1">+IF(IFTA_Quarterly!$I72&gt;0,ROUND(IFTA_Quarterly!$I72*Int_Exchange_2!BK$5/100*BK$3,2),0)</f>
        <v>#VALUE!</v>
      </c>
      <c r="BL55" s="2" t="e">
        <f ca="1">+IF(IFTA_Quarterly!$I72&gt;0,ROUND(IFTA_Quarterly!$I72*Int_Exchange_2!BL$5/100*BL$3,2),0)</f>
        <v>#VALUE!</v>
      </c>
      <c r="BM55" s="2" t="e">
        <f ca="1">+IF(IFTA_Quarterly!$I72&gt;0,ROUND(IFTA_Quarterly!$I72*Int_Exchange_2!BM$5/100*BM$3,2),0)</f>
        <v>#VALUE!</v>
      </c>
      <c r="BN55" s="2" t="e">
        <f ca="1">+IF(IFTA_Quarterly!$I72&gt;0,ROUND(IFTA_Quarterly!$I72*Int_Exchange_2!BN$5/100*BN$3,2),0)</f>
        <v>#VALUE!</v>
      </c>
      <c r="BO55" s="2" t="e">
        <f ca="1">+IF(IFTA_Quarterly!$I72&gt;0,ROUND(IFTA_Quarterly!$I72*Int_Exchange_2!BO$5/100*BO$3,2),0)</f>
        <v>#VALUE!</v>
      </c>
      <c r="BP55" s="2" t="e">
        <f ca="1">+IF(IFTA_Quarterly!$I72&gt;0,ROUND(IFTA_Quarterly!$I72*Int_Exchange_2!BP$5/100*BP$3,2),0)</f>
        <v>#VALUE!</v>
      </c>
      <c r="BQ55" s="2" t="e">
        <f ca="1">+IF(IFTA_Quarterly!$I72&gt;0,ROUND(IFTA_Quarterly!$I72*Int_Exchange_2!BQ$5/100*BQ$3,2),0)</f>
        <v>#VALUE!</v>
      </c>
      <c r="BR55" s="2" t="e">
        <f ca="1">+IF(IFTA_Quarterly!$I72&gt;0,ROUND(IFTA_Quarterly!$I72*Int_Exchange_2!BR$5/100*BR$3,2),0)</f>
        <v>#VALUE!</v>
      </c>
      <c r="BS55" s="2" t="e">
        <f ca="1">+IF(IFTA_Quarterly!$I72&gt;0,ROUND(IFTA_Quarterly!$I72*Int_Exchange_2!BS$5/100*BS$3,2),0)</f>
        <v>#VALUE!</v>
      </c>
      <c r="BT55" s="2" t="e">
        <f ca="1">+IF(IFTA_Quarterly!$I72&gt;0,ROUND(IFTA_Quarterly!$I72*Int_Exchange_2!BT$5/100*BT$3,2),0)</f>
        <v>#VALUE!</v>
      </c>
      <c r="BU55" s="2" t="e">
        <f ca="1">+IF(IFTA_Quarterly!$I72&gt;0,ROUND(IFTA_Quarterly!$I72*Int_Exchange_2!BU$5/100*BU$3,2),0)</f>
        <v>#VALUE!</v>
      </c>
      <c r="BV55" s="2" t="e">
        <f ca="1">+IF(IFTA_Quarterly!$I72&gt;0,ROUND(IFTA_Quarterly!$I72*Int_Exchange_2!BV$5/100*BV$3,2),0)</f>
        <v>#VALUE!</v>
      </c>
      <c r="BW55" s="2" t="e">
        <f ca="1">+IF(IFTA_Quarterly!$I72&gt;0,ROUND(IFTA_Quarterly!$I72*Int_Exchange_2!BW$5/100*BW$3,2),0)</f>
        <v>#VALUE!</v>
      </c>
      <c r="BX55" s="2" t="e">
        <f ca="1">+IF(IFTA_Quarterly!$I72&gt;0,ROUND(IFTA_Quarterly!$I72*Int_Exchange_2!BX$5/100*BX$3,2),0)</f>
        <v>#VALUE!</v>
      </c>
      <c r="BY55" s="2" t="e">
        <f ca="1">+IF(IFTA_Quarterly!$I72&gt;0,ROUND(IFTA_Quarterly!$I72*Int_Exchange_2!BY$5/100*BY$3,2),0)</f>
        <v>#VALUE!</v>
      </c>
      <c r="BZ55" s="2" t="e">
        <f ca="1">+IF(IFTA_Quarterly!$I72&gt;0,ROUND(IFTA_Quarterly!$I72*Int_Exchange_2!BZ$5/100*BZ$3,2),0)</f>
        <v>#VALUE!</v>
      </c>
      <c r="CA55" s="2" t="e">
        <f ca="1">+IF(IFTA_Quarterly!$I72&gt;0,ROUND(IFTA_Quarterly!$I72*Int_Exchange_2!CA$5/100*CA$3,2),0)</f>
        <v>#VALUE!</v>
      </c>
      <c r="CB55" s="2" t="e">
        <f ca="1">+IF(IFTA_Quarterly!$I72&gt;0,ROUND(IFTA_Quarterly!$I72*Int_Exchange_2!CB$5/100*CB$3,2),0)</f>
        <v>#VALUE!</v>
      </c>
      <c r="CC55" s="2" t="e">
        <f ca="1">+IF(IFTA_Quarterly!$I72&gt;0,ROUND(IFTA_Quarterly!$I72*Int_Exchange_2!CC$5/100*CC$3,2),0)</f>
        <v>#VALUE!</v>
      </c>
      <c r="CD55" s="2" t="e">
        <f ca="1">+IF(IFTA_Quarterly!$I72&gt;0,ROUND(IFTA_Quarterly!$I72*Int_Exchange_2!CD$5/100*CD$3,2),0)</f>
        <v>#VALUE!</v>
      </c>
      <c r="CE55" s="2" t="e">
        <f ca="1">+IF(IFTA_Quarterly!$I72&gt;0,ROUND(IFTA_Quarterly!$I72*Int_Exchange_2!CE$5/100*CE$3,2),0)</f>
        <v>#VALUE!</v>
      </c>
      <c r="CF55" s="2" t="e">
        <f ca="1">+IF(IFTA_Quarterly!$I72&gt;0,ROUND(IFTA_Quarterly!$I72*Int_Exchange_2!CF$5/100*CF$3,2),0)</f>
        <v>#VALUE!</v>
      </c>
      <c r="CG55" s="2" t="e">
        <f ca="1">+IF(IFTA_Quarterly!$I72&gt;0,ROUND(IFTA_Quarterly!$I72*Int_Exchange_2!CG$5/100*CG$3,2),0)</f>
        <v>#VALUE!</v>
      </c>
      <c r="CH55" s="2" t="e">
        <f ca="1">+IF(IFTA_Quarterly!$I72&gt;0,ROUND(IFTA_Quarterly!$I72*Int_Exchange_2!CH$5/100*CH$3,2),0)</f>
        <v>#VALUE!</v>
      </c>
      <c r="CI55" s="2" t="e">
        <f ca="1">+IF(IFTA_Quarterly!$I72&gt;0,ROUND(IFTA_Quarterly!$I72*Int_Exchange_2!CI$5/100*CI$3,2),0)</f>
        <v>#VALUE!</v>
      </c>
      <c r="CJ55" s="2" t="e">
        <f ca="1">+IF(IFTA_Quarterly!$I72&gt;0,ROUND(IFTA_Quarterly!$I72*Int_Exchange_2!CJ$5/100*CJ$3,2),0)</f>
        <v>#VALUE!</v>
      </c>
      <c r="CK55" s="2" t="e">
        <f ca="1">+IF(IFTA_Quarterly!$I72&gt;0,ROUND(IFTA_Quarterly!$I72*Int_Exchange_2!CK$5/100*CK$3,2),0)</f>
        <v>#VALUE!</v>
      </c>
      <c r="CL55" s="2" t="e">
        <f ca="1">+IF(IFTA_Quarterly!$I72&gt;0,ROUND(IFTA_Quarterly!$I72*Int_Exchange_2!CL$5/100*CL$3,2),0)</f>
        <v>#VALUE!</v>
      </c>
      <c r="CM55" s="2" t="e">
        <f ca="1">+IF(IFTA_Quarterly!$I72&gt;0,ROUND(IFTA_Quarterly!$I72*Int_Exchange_2!CM$5/100*CM$3,2),0)</f>
        <v>#VALUE!</v>
      </c>
      <c r="CN55" s="2" t="e">
        <f ca="1">+IF(IFTA_Quarterly!$I72&gt;0,ROUND(IFTA_Quarterly!$I72*Int_Exchange_2!CN$5/100*CN$3,2),0)</f>
        <v>#VALUE!</v>
      </c>
      <c r="CO55" s="2" t="e">
        <f ca="1">+IF(IFTA_Quarterly!$I72&gt;0,ROUND(IFTA_Quarterly!$I72*Int_Exchange_2!CO$5/100*CO$3,2),0)</f>
        <v>#VALUE!</v>
      </c>
      <c r="CP55" s="2" t="e">
        <f ca="1">+IF(IFTA_Quarterly!$I72&gt;0,ROUND(IFTA_Quarterly!$I72*Int_Exchange_2!CP$5/100*CP$3,2),0)</f>
        <v>#VALUE!</v>
      </c>
      <c r="CQ55" s="2" t="e">
        <f ca="1">+IF(IFTA_Quarterly!$I72&gt;0,ROUND(IFTA_Quarterly!$I72*Int_Exchange_2!CQ$5/100*CQ$3,2),0)</f>
        <v>#VALUE!</v>
      </c>
      <c r="CR55" s="2" t="e">
        <f ca="1">+IF(IFTA_Quarterly!$I72&gt;0,ROUND(IFTA_Quarterly!$I72*Int_Exchange_2!CR$5/100*CR$3,2),0)</f>
        <v>#VALUE!</v>
      </c>
      <c r="CS55" s="2" t="e">
        <f ca="1">+IF(IFTA_Quarterly!$I72&gt;0,ROUND(IFTA_Quarterly!$I72*Int_Exchange_2!CS$5/100*CS$3,2),0)</f>
        <v>#VALUE!</v>
      </c>
      <c r="CT55" s="2" t="e">
        <f ca="1">+IF(IFTA_Quarterly!$I72&gt;0,ROUND(IFTA_Quarterly!$I72*Int_Exchange_2!CT$5/100*CT$3,2),0)</f>
        <v>#VALUE!</v>
      </c>
      <c r="CU55" s="2" t="e">
        <f ca="1">+IF(IFTA_Quarterly!$I72&gt;0,ROUND(IFTA_Quarterly!$I72*Int_Exchange_2!CU$5/100*CU$3,2),0)</f>
        <v>#VALUE!</v>
      </c>
      <c r="CV55" s="2" t="e">
        <f ca="1">+IF(IFTA_Quarterly!$I72&gt;0,ROUND(IFTA_Quarterly!$I72*Int_Exchange_2!CV$5/100*CV$3,2),0)</f>
        <v>#VALUE!</v>
      </c>
      <c r="CW55" s="2" t="e">
        <f ca="1">+IF(IFTA_Quarterly!$I72&gt;0,ROUND(IFTA_Quarterly!$I72*Int_Exchange_2!CW$5/100*CW$3,2),0)</f>
        <v>#VALUE!</v>
      </c>
      <c r="CX55" s="2" t="e">
        <f ca="1">+IF(IFTA_Quarterly!$I72&gt;0,ROUND(IFTA_Quarterly!$I72*Int_Exchange_2!CX$5/100*CX$3,2),0)</f>
        <v>#VALUE!</v>
      </c>
      <c r="CY55" s="2" t="e">
        <f ca="1">+IF(IFTA_Quarterly!$I72&gt;0,ROUND(IFTA_Quarterly!$I72*Int_Exchange_2!CY$5/100*CY$3,2),0)</f>
        <v>#VALUE!</v>
      </c>
      <c r="CZ55" s="2" t="e">
        <f ca="1">+IF(IFTA_Quarterly!$I72&gt;0,ROUND(IFTA_Quarterly!$I72*Int_Exchange_2!CZ$5/100*CZ$3,2),0)</f>
        <v>#VALUE!</v>
      </c>
      <c r="DA55" s="2" t="e">
        <f ca="1">+IF(IFTA_Quarterly!$I72&gt;0,ROUND(IFTA_Quarterly!$I72*Int_Exchange_2!DA$5/100*DA$3,2),0)</f>
        <v>#VALUE!</v>
      </c>
      <c r="DB55" s="2" t="e">
        <f ca="1">+IF(IFTA_Quarterly!$I72&gt;0,ROUND(IFTA_Quarterly!$I72*Int_Exchange_2!DB$5/100*DB$3,2),0)</f>
        <v>#VALUE!</v>
      </c>
      <c r="DC55" s="2" t="e">
        <f ca="1">+IF(IFTA_Quarterly!$I72&gt;0,ROUND(IFTA_Quarterly!$I72*Int_Exchange_2!DC$5/100*DC$3,2),0)</f>
        <v>#VALUE!</v>
      </c>
      <c r="DD55" s="2" t="e">
        <f ca="1">+IF(IFTA_Quarterly!$I72&gt;0,ROUND(IFTA_Quarterly!$I72*Int_Exchange_2!DD$5/100*DD$3,2),0)</f>
        <v>#VALUE!</v>
      </c>
      <c r="DE55" s="2" t="e">
        <f ca="1">+IF(IFTA_Quarterly!$I72&gt;0,ROUND(IFTA_Quarterly!$I72*Int_Exchange_2!DE$5/100*DE$3,2),0)</f>
        <v>#VALUE!</v>
      </c>
      <c r="DF55" s="2" t="e">
        <f ca="1">+IF(IFTA_Quarterly!$I72&gt;0,ROUND(IFTA_Quarterly!$I72*Int_Exchange_2!DF$5/100*DF$3,2),0)</f>
        <v>#VALUE!</v>
      </c>
      <c r="DG55" s="2" t="e">
        <f ca="1">+IF(IFTA_Quarterly!$I72&gt;0,ROUND(IFTA_Quarterly!$I72*Int_Exchange_2!DG$5/100*DG$3,2),0)</f>
        <v>#VALUE!</v>
      </c>
      <c r="DH55" s="2" t="e">
        <f ca="1">+IF(IFTA_Quarterly!$I72&gt;0,ROUND(IFTA_Quarterly!$I72*Int_Exchange_2!DH$5/100*DH$3,2),0)</f>
        <v>#VALUE!</v>
      </c>
      <c r="DI55" s="2" t="e">
        <f ca="1">+IF(IFTA_Quarterly!$I72&gt;0,ROUND(IFTA_Quarterly!$I72*Int_Exchange_2!DI$5/100*DI$3,2),0)</f>
        <v>#VALUE!</v>
      </c>
      <c r="DJ55" s="2" t="e">
        <f ca="1">+IF(IFTA_Quarterly!$I72&gt;0,ROUND(IFTA_Quarterly!$I72*Int_Exchange_2!DJ$5/100*DJ$3,2),0)</f>
        <v>#VALUE!</v>
      </c>
      <c r="DK55" s="2" t="e">
        <f ca="1">+IF(IFTA_Quarterly!$I72&gt;0,ROUND(IFTA_Quarterly!$I72*Int_Exchange_2!DK$5/100*DK$3,2),0)</f>
        <v>#VALUE!</v>
      </c>
      <c r="DL55" s="2" t="e">
        <f ca="1">+IF(IFTA_Quarterly!$I72&gt;0,ROUND(IFTA_Quarterly!$I72*Int_Exchange_2!DL$5/100*DL$3,2),0)</f>
        <v>#VALUE!</v>
      </c>
      <c r="DM55" s="2" t="e">
        <f ca="1">+IF(IFTA_Quarterly!$I72&gt;0,ROUND(IFTA_Quarterly!$I72*Int_Exchange_2!DM$5/100*DM$3,2),0)</f>
        <v>#VALUE!</v>
      </c>
      <c r="DN55" s="2" t="e">
        <f ca="1">+IF(IFTA_Quarterly!$I72&gt;0,ROUND(IFTA_Quarterly!$I72*Int_Exchange_2!DN$5/100*DN$3,2),0)</f>
        <v>#VALUE!</v>
      </c>
      <c r="DO55" s="2" t="e">
        <f ca="1">+IF(IFTA_Quarterly!$I72&gt;0,ROUND(IFTA_Quarterly!$I72*Int_Exchange_2!DO$5/100*DO$3,2),0)</f>
        <v>#VALUE!</v>
      </c>
      <c r="DP55" s="2" t="e">
        <f ca="1">+IF(IFTA_Quarterly!$I72&gt;0,ROUND(IFTA_Quarterly!$I72*Int_Exchange_2!DP$5/100*DP$3,2),0)</f>
        <v>#VALUE!</v>
      </c>
      <c r="DQ55" s="2" t="e">
        <f ca="1">+IF(IFTA_Quarterly!$I72&gt;0,ROUND(IFTA_Quarterly!$I72*Int_Exchange_2!DQ$5/100*DQ$3,2),0)</f>
        <v>#VALUE!</v>
      </c>
      <c r="DR55" s="2" t="e">
        <f ca="1">+IF(IFTA_Quarterly!$I72&gt;0,ROUND(IFTA_Quarterly!$I72*Int_Exchange_2!DR$5/100*DR$3,2),0)</f>
        <v>#VALUE!</v>
      </c>
      <c r="DS55" s="2" t="e">
        <f ca="1">+IF(IFTA_Quarterly!$I72&gt;0,ROUND(IFTA_Quarterly!$I72*Int_Exchange_2!DS$5/100*DS$3,2),0)</f>
        <v>#VALUE!</v>
      </c>
      <c r="DT55" s="2" t="e">
        <f ca="1">+IF(IFTA_Quarterly!$I72&gt;0,ROUND(IFTA_Quarterly!$I72*Int_Exchange_2!DT$5/100*DT$3,2),0)</f>
        <v>#VALUE!</v>
      </c>
      <c r="DU55" s="2" t="e">
        <f ca="1">+IF(IFTA_Quarterly!$I72&gt;0,ROUND(IFTA_Quarterly!$I72*Int_Exchange_2!DU$5/100*DU$3,2),0)</f>
        <v>#VALUE!</v>
      </c>
      <c r="DV55" s="2" t="e">
        <f ca="1">+IF(IFTA_Quarterly!$I72&gt;0,ROUND(IFTA_Quarterly!$I72*Int_Exchange_2!DV$5/100*DV$3,2),0)</f>
        <v>#VALUE!</v>
      </c>
      <c r="DW55" s="2" t="e">
        <f ca="1">+IF(IFTA_Quarterly!$I72&gt;0,ROUND(IFTA_Quarterly!$I72*Int_Exchange_2!DW$5/100*DW$3,2),0)</f>
        <v>#VALUE!</v>
      </c>
      <c r="DX55" s="2" t="e">
        <f ca="1">+IF(IFTA_Quarterly!$I72&gt;0,ROUND(IFTA_Quarterly!$I72*Int_Exchange_2!DX$5/100*DX$3,2),0)</f>
        <v>#VALUE!</v>
      </c>
      <c r="DY55" s="2" t="e">
        <f ca="1">+IF(IFTA_Quarterly!$I72&gt;0,ROUND(IFTA_Quarterly!$I72*Int_Exchange_2!DY$5/100*DY$3,2),0)</f>
        <v>#VALUE!</v>
      </c>
      <c r="DZ55" s="2" t="e">
        <f ca="1">+IF(IFTA_Quarterly!$I72&gt;0,ROUND(IFTA_Quarterly!$I72*Int_Exchange_2!DZ$5/100*DZ$3,2),0)</f>
        <v>#VALUE!</v>
      </c>
      <c r="EA55" s="2" t="e">
        <f ca="1">+IF(IFTA_Quarterly!$I72&gt;0,ROUND(IFTA_Quarterly!$I72*Int_Exchange_2!EA$5/100*EA$3,2),0)</f>
        <v>#VALUE!</v>
      </c>
      <c r="EB55" s="2" t="e">
        <f ca="1">+IF(IFTA_Quarterly!$I72&gt;0,ROUND(IFTA_Quarterly!$I72*Int_Exchange_2!EB$5/100*EB$3,2),0)</f>
        <v>#VALUE!</v>
      </c>
      <c r="EC55" s="2" t="e">
        <f ca="1">+IF(IFTA_Quarterly!$I72&gt;0,ROUND(IFTA_Quarterly!$I72*Int_Exchange_2!EC$5/100*EC$3,2),0)</f>
        <v>#VALUE!</v>
      </c>
      <c r="ED55" s="2" t="e">
        <f ca="1">+IF(IFTA_Quarterly!$I72&gt;0,ROUND(IFTA_Quarterly!$I72*Int_Exchange_2!ED$5/100*ED$3,2),0)</f>
        <v>#VALUE!</v>
      </c>
      <c r="EE55" s="2" t="e">
        <f ca="1">+IF(IFTA_Quarterly!$I72&gt;0,ROUND(IFTA_Quarterly!$I72*Int_Exchange_2!EE$5/100*EE$3,2),0)</f>
        <v>#VALUE!</v>
      </c>
    </row>
    <row r="56" spans="1:135" x14ac:dyDescent="0.25">
      <c r="A56" s="2" t="s">
        <v>63</v>
      </c>
      <c r="B56" s="2" t="str">
        <f t="shared" ca="1" si="97"/>
        <v/>
      </c>
      <c r="C56" s="2" t="e">
        <f ca="1">+IF(IFTA_Quarterly!$I73&gt;0,ROUND(IFTA_Quarterly!$I73*Int_Exchange_2!C$5/100*C$3,2),0)</f>
        <v>#VALUE!</v>
      </c>
      <c r="D56" s="2" t="e">
        <f ca="1">+IF(IFTA_Quarterly!$I73&gt;0,ROUND(IFTA_Quarterly!$I73*Int_Exchange_2!D$5/100*D$3,2),0)</f>
        <v>#VALUE!</v>
      </c>
      <c r="E56" s="2" t="e">
        <f ca="1">+IF(IFTA_Quarterly!$I73&gt;0,ROUND(IFTA_Quarterly!$I73*Int_Exchange_2!E$5/100*E$3,2),0)</f>
        <v>#VALUE!</v>
      </c>
      <c r="F56" s="2" t="e">
        <f ca="1">+IF(IFTA_Quarterly!$I73&gt;0,ROUND(IFTA_Quarterly!$I73*Int_Exchange_2!F$5/100*F$3,2),0)</f>
        <v>#VALUE!</v>
      </c>
      <c r="G56" s="2" t="e">
        <f ca="1">+IF(IFTA_Quarterly!$I73&gt;0,ROUND(IFTA_Quarterly!$I73*Int_Exchange_2!G$5/100*G$3,2),0)</f>
        <v>#VALUE!</v>
      </c>
      <c r="H56" s="2" t="e">
        <f ca="1">+IF(IFTA_Quarterly!$I73&gt;0,ROUND(IFTA_Quarterly!$I73*Int_Exchange_2!H$5/100*H$3,2),0)</f>
        <v>#VALUE!</v>
      </c>
      <c r="I56" s="2" t="e">
        <f ca="1">+IF(IFTA_Quarterly!$I73&gt;0,ROUND(IFTA_Quarterly!$I73*Int_Exchange_2!I$5/100*I$3,2),0)</f>
        <v>#VALUE!</v>
      </c>
      <c r="J56" s="2" t="e">
        <f ca="1">+IF(IFTA_Quarterly!$I73&gt;0,ROUND(IFTA_Quarterly!$I73*Int_Exchange_2!J$5/100*J$3,2),0)</f>
        <v>#VALUE!</v>
      </c>
      <c r="K56" s="2" t="e">
        <f ca="1">+IF(IFTA_Quarterly!$I73&gt;0,ROUND(IFTA_Quarterly!$I73*Int_Exchange_2!K$5/100*K$3,2),0)</f>
        <v>#VALUE!</v>
      </c>
      <c r="L56" s="2" t="e">
        <f ca="1">+IF(IFTA_Quarterly!$I73&gt;0,ROUND(IFTA_Quarterly!$I73*Int_Exchange_2!L$5/100*L$3,2),0)</f>
        <v>#VALUE!</v>
      </c>
      <c r="M56" s="2" t="e">
        <f ca="1">+IF(IFTA_Quarterly!$I73&gt;0,ROUND(IFTA_Quarterly!$I73*Int_Exchange_2!M$5/100*M$3,2),0)</f>
        <v>#VALUE!</v>
      </c>
      <c r="N56" s="2" t="e">
        <f ca="1">+IF(IFTA_Quarterly!$I73&gt;0,ROUND(IFTA_Quarterly!$I73*Int_Exchange_2!N$5/100*N$3,2),0)</f>
        <v>#VALUE!</v>
      </c>
      <c r="O56" s="2" t="e">
        <f ca="1">+IF(IFTA_Quarterly!$I73&gt;0,ROUND(IFTA_Quarterly!$I73*Int_Exchange_2!O$5/100*O$3,2),0)</f>
        <v>#VALUE!</v>
      </c>
      <c r="P56" s="2" t="e">
        <f ca="1">+IF(IFTA_Quarterly!$I73&gt;0,ROUND(IFTA_Quarterly!$I73*Int_Exchange_2!P$5/100*P$3,2),0)</f>
        <v>#VALUE!</v>
      </c>
      <c r="Q56" s="2" t="e">
        <f ca="1">+IF(IFTA_Quarterly!$I73&gt;0,ROUND(IFTA_Quarterly!$I73*Int_Exchange_2!Q$5/100*Q$3,2),0)</f>
        <v>#VALUE!</v>
      </c>
      <c r="R56" s="2" t="e">
        <f ca="1">+IF(IFTA_Quarterly!$I73&gt;0,ROUND(IFTA_Quarterly!$I73*Int_Exchange_2!R$5/100*R$3,2),0)</f>
        <v>#VALUE!</v>
      </c>
      <c r="S56" s="2" t="e">
        <f ca="1">+IF(IFTA_Quarterly!$I73&gt;0,ROUND(IFTA_Quarterly!$I73*Int_Exchange_2!S$5/100*S$3,2),0)</f>
        <v>#VALUE!</v>
      </c>
      <c r="T56" s="2" t="e">
        <f ca="1">+IF(IFTA_Quarterly!$I73&gt;0,ROUND(IFTA_Quarterly!$I73*Int_Exchange_2!T$5/100*T$3,2),0)</f>
        <v>#VALUE!</v>
      </c>
      <c r="U56" s="2" t="e">
        <f ca="1">+IF(IFTA_Quarterly!$I73&gt;0,ROUND(IFTA_Quarterly!$I73*Int_Exchange_2!U$5/100*U$3,2),0)</f>
        <v>#VALUE!</v>
      </c>
      <c r="V56" s="2" t="e">
        <f ca="1">+IF(IFTA_Quarterly!$I73&gt;0,ROUND(IFTA_Quarterly!$I73*Int_Exchange_2!V$5/100*V$3,2),0)</f>
        <v>#VALUE!</v>
      </c>
      <c r="W56" s="2" t="e">
        <f ca="1">+IF(IFTA_Quarterly!$I73&gt;0,ROUND(IFTA_Quarterly!$I73*Int_Exchange_2!W$5/100*W$3,2),0)</f>
        <v>#VALUE!</v>
      </c>
      <c r="X56" s="2" t="e">
        <f ca="1">+IF(IFTA_Quarterly!$I73&gt;0,ROUND(IFTA_Quarterly!$I73*Int_Exchange_2!X$5/100*X$3,2),0)</f>
        <v>#VALUE!</v>
      </c>
      <c r="Y56" s="2" t="e">
        <f ca="1">+IF(IFTA_Quarterly!$I73&gt;0,ROUND(IFTA_Quarterly!$I73*Int_Exchange_2!Y$5/100*Y$3,2),0)</f>
        <v>#VALUE!</v>
      </c>
      <c r="Z56" s="2" t="e">
        <f ca="1">+IF(IFTA_Quarterly!$I73&gt;0,ROUND(IFTA_Quarterly!$I73*Int_Exchange_2!Z$5/100*Z$3,2),0)</f>
        <v>#VALUE!</v>
      </c>
      <c r="AA56" s="2" t="e">
        <f ca="1">+IF(IFTA_Quarterly!$I73&gt;0,ROUND(IFTA_Quarterly!$I73*Int_Exchange_2!AA$5/100*AA$3,2),0)</f>
        <v>#VALUE!</v>
      </c>
      <c r="AB56" s="2" t="e">
        <f ca="1">+IF(IFTA_Quarterly!$I73&gt;0,ROUND(IFTA_Quarterly!$I73*Int_Exchange_2!AB$5/100*AB$3,2),0)</f>
        <v>#VALUE!</v>
      </c>
      <c r="AC56" s="2" t="e">
        <f ca="1">+IF(IFTA_Quarterly!$I73&gt;0,ROUND(IFTA_Quarterly!$I73*Int_Exchange_2!AC$5/100*AC$3,2),0)</f>
        <v>#VALUE!</v>
      </c>
      <c r="AD56" s="2" t="e">
        <f ca="1">+IF(IFTA_Quarterly!$I73&gt;0,ROUND(IFTA_Quarterly!$I73*Int_Exchange_2!AD$5/100*AD$3,2),0)</f>
        <v>#VALUE!</v>
      </c>
      <c r="AE56" s="2" t="e">
        <f ca="1">+IF(IFTA_Quarterly!$I73&gt;0,ROUND(IFTA_Quarterly!$I73*Int_Exchange_2!AE$5/100*AE$3,2),0)</f>
        <v>#VALUE!</v>
      </c>
      <c r="AF56" s="2" t="e">
        <f ca="1">+IF(IFTA_Quarterly!$I73&gt;0,ROUND(IFTA_Quarterly!$I73*Int_Exchange_2!AF$5/100*AF$3,2),0)</f>
        <v>#VALUE!</v>
      </c>
      <c r="AG56" s="2" t="e">
        <f ca="1">+IF(IFTA_Quarterly!$I73&gt;0,ROUND(IFTA_Quarterly!$I73*Int_Exchange_2!AG$5/100*AG$3,2),0)</f>
        <v>#VALUE!</v>
      </c>
      <c r="AH56" s="2" t="e">
        <f ca="1">+IF(IFTA_Quarterly!$I73&gt;0,ROUND(IFTA_Quarterly!$I73*Int_Exchange_2!AH$5/100*AH$3,2),0)</f>
        <v>#VALUE!</v>
      </c>
      <c r="AI56" s="2" t="e">
        <f ca="1">+IF(IFTA_Quarterly!$I73&gt;0,ROUND(IFTA_Quarterly!$I73*Int_Exchange_2!AI$5/100*AI$3,2),0)</f>
        <v>#VALUE!</v>
      </c>
      <c r="AJ56" s="2" t="e">
        <f ca="1">+IF(IFTA_Quarterly!$I73&gt;0,ROUND(IFTA_Quarterly!$I73*Int_Exchange_2!AJ$5/100*AJ$3,2),0)</f>
        <v>#VALUE!</v>
      </c>
      <c r="AK56" s="2" t="e">
        <f ca="1">+IF(IFTA_Quarterly!$I73&gt;0,ROUND(IFTA_Quarterly!$I73*Int_Exchange_2!AK$5/100*AK$3,2),0)</f>
        <v>#VALUE!</v>
      </c>
      <c r="AL56" s="2" t="e">
        <f ca="1">+IF(IFTA_Quarterly!$I73&gt;0,ROUND(IFTA_Quarterly!$I73*Int_Exchange_2!AL$5/100*AL$3,2),0)</f>
        <v>#VALUE!</v>
      </c>
      <c r="AM56" s="2" t="e">
        <f ca="1">+IF(IFTA_Quarterly!$I73&gt;0,ROUND(IFTA_Quarterly!$I73*Int_Exchange_2!AM$5/100*AM$3,2),0)</f>
        <v>#VALUE!</v>
      </c>
      <c r="AN56" s="2" t="e">
        <f ca="1">+IF(IFTA_Quarterly!$I73&gt;0,ROUND(IFTA_Quarterly!$I73*Int_Exchange_2!AN$5/100*AN$3,2),0)</f>
        <v>#VALUE!</v>
      </c>
      <c r="AO56" s="2" t="e">
        <f ca="1">+IF(IFTA_Quarterly!$I73&gt;0,ROUND(IFTA_Quarterly!$I73*Int_Exchange_2!AO$5/100*AO$3,2),0)</f>
        <v>#VALUE!</v>
      </c>
      <c r="AP56" s="2" t="e">
        <f ca="1">+IF(IFTA_Quarterly!$I73&gt;0,ROUND(IFTA_Quarterly!$I73*Int_Exchange_2!AP$5/100*AP$3,2),0)</f>
        <v>#VALUE!</v>
      </c>
      <c r="AQ56" s="2" t="e">
        <f ca="1">+IF(IFTA_Quarterly!$I73&gt;0,ROUND(IFTA_Quarterly!$I73*Int_Exchange_2!AQ$5/100*AQ$3,2),0)</f>
        <v>#VALUE!</v>
      </c>
      <c r="AR56" s="2" t="e">
        <f ca="1">+IF(IFTA_Quarterly!$I73&gt;0,ROUND(IFTA_Quarterly!$I73*Int_Exchange_2!AR$5/100*AR$3,2),0)</f>
        <v>#VALUE!</v>
      </c>
      <c r="AS56" s="2" t="e">
        <f ca="1">+IF(IFTA_Quarterly!$I73&gt;0,ROUND(IFTA_Quarterly!$I73*Int_Exchange_2!AS$5/100*AS$3,2),0)</f>
        <v>#VALUE!</v>
      </c>
      <c r="AT56" s="2" t="e">
        <f ca="1">+IF(IFTA_Quarterly!$I73&gt;0,ROUND(IFTA_Quarterly!$I73*Int_Exchange_2!AT$5/100*AT$3,2),0)</f>
        <v>#VALUE!</v>
      </c>
      <c r="AU56" s="2" t="e">
        <f ca="1">+IF(IFTA_Quarterly!$I73&gt;0,ROUND(IFTA_Quarterly!$I73*Int_Exchange_2!AU$5/100*AU$3,2),0)</f>
        <v>#VALUE!</v>
      </c>
      <c r="AV56" s="2" t="e">
        <f ca="1">+IF(IFTA_Quarterly!$I73&gt;0,ROUND(IFTA_Quarterly!$I73*Int_Exchange_2!AV$5/100*AV$3,2),0)</f>
        <v>#VALUE!</v>
      </c>
      <c r="AW56" s="2" t="e">
        <f ca="1">+IF(IFTA_Quarterly!$I73&gt;0,ROUND(IFTA_Quarterly!$I73*Int_Exchange_2!AW$5/100*AW$3,2),0)</f>
        <v>#VALUE!</v>
      </c>
      <c r="AX56" s="2" t="e">
        <f ca="1">+IF(IFTA_Quarterly!$I73&gt;0,ROUND(IFTA_Quarterly!$I73*Int_Exchange_2!AX$5/100*AX$3,2),0)</f>
        <v>#VALUE!</v>
      </c>
      <c r="AY56" s="2" t="e">
        <f ca="1">+IF(IFTA_Quarterly!$I73&gt;0,ROUND(IFTA_Quarterly!$I73*Int_Exchange_2!AY$5/100*AY$3,2),0)</f>
        <v>#VALUE!</v>
      </c>
      <c r="AZ56" s="2" t="e">
        <f ca="1">+IF(IFTA_Quarterly!$I73&gt;0,ROUND(IFTA_Quarterly!$I73*Int_Exchange_2!AZ$5/100*AZ$3,2),0)</f>
        <v>#VALUE!</v>
      </c>
      <c r="BA56" s="2" t="e">
        <f ca="1">+IF(IFTA_Quarterly!$I73&gt;0,ROUND(IFTA_Quarterly!$I73*Int_Exchange_2!BA$5/100*BA$3,2),0)</f>
        <v>#VALUE!</v>
      </c>
      <c r="BB56" s="2" t="e">
        <f ca="1">+IF(IFTA_Quarterly!$I73&gt;0,ROUND(IFTA_Quarterly!$I73*Int_Exchange_2!BB$5/100*BB$3,2),0)</f>
        <v>#VALUE!</v>
      </c>
      <c r="BC56" s="2" t="e">
        <f ca="1">+IF(IFTA_Quarterly!$I73&gt;0,ROUND(IFTA_Quarterly!$I73*Int_Exchange_2!BC$5/100*BC$3,2),0)</f>
        <v>#VALUE!</v>
      </c>
      <c r="BD56" s="2" t="e">
        <f ca="1">+IF(IFTA_Quarterly!$I73&gt;0,ROUND(IFTA_Quarterly!$I73*Int_Exchange_2!BD$5/100*BD$3,2),0)</f>
        <v>#VALUE!</v>
      </c>
      <c r="BE56" s="2" t="e">
        <f ca="1">+IF(IFTA_Quarterly!$I73&gt;0,ROUND(IFTA_Quarterly!$I73*Int_Exchange_2!BE$5/100*BE$3,2),0)</f>
        <v>#VALUE!</v>
      </c>
      <c r="BF56" s="2" t="e">
        <f ca="1">+IF(IFTA_Quarterly!$I73&gt;0,ROUND(IFTA_Quarterly!$I73*Int_Exchange_2!BF$5/100*BF$3,2),0)</f>
        <v>#VALUE!</v>
      </c>
      <c r="BG56" s="2" t="e">
        <f ca="1">+IF(IFTA_Quarterly!$I73&gt;0,ROUND(IFTA_Quarterly!$I73*Int_Exchange_2!BG$5/100*BG$3,2),0)</f>
        <v>#VALUE!</v>
      </c>
      <c r="BH56" s="2" t="e">
        <f ca="1">+IF(IFTA_Quarterly!$I73&gt;0,ROUND(IFTA_Quarterly!$I73*Int_Exchange_2!BH$5/100*BH$3,2),0)</f>
        <v>#VALUE!</v>
      </c>
      <c r="BI56" s="2" t="e">
        <f ca="1">+IF(IFTA_Quarterly!$I73&gt;0,ROUND(IFTA_Quarterly!$I73*Int_Exchange_2!BI$5/100*BI$3,2),0)</f>
        <v>#VALUE!</v>
      </c>
      <c r="BJ56" s="2" t="e">
        <f ca="1">+IF(IFTA_Quarterly!$I73&gt;0,ROUND(IFTA_Quarterly!$I73*Int_Exchange_2!BJ$5/100*BJ$3,2),0)</f>
        <v>#VALUE!</v>
      </c>
      <c r="BK56" s="2" t="e">
        <f ca="1">+IF(IFTA_Quarterly!$I73&gt;0,ROUND(IFTA_Quarterly!$I73*Int_Exchange_2!BK$5/100*BK$3,2),0)</f>
        <v>#VALUE!</v>
      </c>
      <c r="BL56" s="2" t="e">
        <f ca="1">+IF(IFTA_Quarterly!$I73&gt;0,ROUND(IFTA_Quarterly!$I73*Int_Exchange_2!BL$5/100*BL$3,2),0)</f>
        <v>#VALUE!</v>
      </c>
      <c r="BM56" s="2" t="e">
        <f ca="1">+IF(IFTA_Quarterly!$I73&gt;0,ROUND(IFTA_Quarterly!$I73*Int_Exchange_2!BM$5/100*BM$3,2),0)</f>
        <v>#VALUE!</v>
      </c>
      <c r="BN56" s="2" t="e">
        <f ca="1">+IF(IFTA_Quarterly!$I73&gt;0,ROUND(IFTA_Quarterly!$I73*Int_Exchange_2!BN$5/100*BN$3,2),0)</f>
        <v>#VALUE!</v>
      </c>
      <c r="BO56" s="2" t="e">
        <f ca="1">+IF(IFTA_Quarterly!$I73&gt;0,ROUND(IFTA_Quarterly!$I73*Int_Exchange_2!BO$5/100*BO$3,2),0)</f>
        <v>#VALUE!</v>
      </c>
      <c r="BP56" s="2" t="e">
        <f ca="1">+IF(IFTA_Quarterly!$I73&gt;0,ROUND(IFTA_Quarterly!$I73*Int_Exchange_2!BP$5/100*BP$3,2),0)</f>
        <v>#VALUE!</v>
      </c>
      <c r="BQ56" s="2" t="e">
        <f ca="1">+IF(IFTA_Quarterly!$I73&gt;0,ROUND(IFTA_Quarterly!$I73*Int_Exchange_2!BQ$5/100*BQ$3,2),0)</f>
        <v>#VALUE!</v>
      </c>
      <c r="BR56" s="2" t="e">
        <f ca="1">+IF(IFTA_Quarterly!$I73&gt;0,ROUND(IFTA_Quarterly!$I73*Int_Exchange_2!BR$5/100*BR$3,2),0)</f>
        <v>#VALUE!</v>
      </c>
      <c r="BS56" s="2" t="e">
        <f ca="1">+IF(IFTA_Quarterly!$I73&gt;0,ROUND(IFTA_Quarterly!$I73*Int_Exchange_2!BS$5/100*BS$3,2),0)</f>
        <v>#VALUE!</v>
      </c>
      <c r="BT56" s="2" t="e">
        <f ca="1">+IF(IFTA_Quarterly!$I73&gt;0,ROUND(IFTA_Quarterly!$I73*Int_Exchange_2!BT$5/100*BT$3,2),0)</f>
        <v>#VALUE!</v>
      </c>
      <c r="BU56" s="2" t="e">
        <f ca="1">+IF(IFTA_Quarterly!$I73&gt;0,ROUND(IFTA_Quarterly!$I73*Int_Exchange_2!BU$5/100*BU$3,2),0)</f>
        <v>#VALUE!</v>
      </c>
      <c r="BV56" s="2" t="e">
        <f ca="1">+IF(IFTA_Quarterly!$I73&gt;0,ROUND(IFTA_Quarterly!$I73*Int_Exchange_2!BV$5/100*BV$3,2),0)</f>
        <v>#VALUE!</v>
      </c>
      <c r="BW56" s="2" t="e">
        <f ca="1">+IF(IFTA_Quarterly!$I73&gt;0,ROUND(IFTA_Quarterly!$I73*Int_Exchange_2!BW$5/100*BW$3,2),0)</f>
        <v>#VALUE!</v>
      </c>
      <c r="BX56" s="2" t="e">
        <f ca="1">+IF(IFTA_Quarterly!$I73&gt;0,ROUND(IFTA_Quarterly!$I73*Int_Exchange_2!BX$5/100*BX$3,2),0)</f>
        <v>#VALUE!</v>
      </c>
      <c r="BY56" s="2" t="e">
        <f ca="1">+IF(IFTA_Quarterly!$I73&gt;0,ROUND(IFTA_Quarterly!$I73*Int_Exchange_2!BY$5/100*BY$3,2),0)</f>
        <v>#VALUE!</v>
      </c>
      <c r="BZ56" s="2" t="e">
        <f ca="1">+IF(IFTA_Quarterly!$I73&gt;0,ROUND(IFTA_Quarterly!$I73*Int_Exchange_2!BZ$5/100*BZ$3,2),0)</f>
        <v>#VALUE!</v>
      </c>
      <c r="CA56" s="2" t="e">
        <f ca="1">+IF(IFTA_Quarterly!$I73&gt;0,ROUND(IFTA_Quarterly!$I73*Int_Exchange_2!CA$5/100*CA$3,2),0)</f>
        <v>#VALUE!</v>
      </c>
      <c r="CB56" s="2" t="e">
        <f ca="1">+IF(IFTA_Quarterly!$I73&gt;0,ROUND(IFTA_Quarterly!$I73*Int_Exchange_2!CB$5/100*CB$3,2),0)</f>
        <v>#VALUE!</v>
      </c>
      <c r="CC56" s="2" t="e">
        <f ca="1">+IF(IFTA_Quarterly!$I73&gt;0,ROUND(IFTA_Quarterly!$I73*Int_Exchange_2!CC$5/100*CC$3,2),0)</f>
        <v>#VALUE!</v>
      </c>
      <c r="CD56" s="2" t="e">
        <f ca="1">+IF(IFTA_Quarterly!$I73&gt;0,ROUND(IFTA_Quarterly!$I73*Int_Exchange_2!CD$5/100*CD$3,2),0)</f>
        <v>#VALUE!</v>
      </c>
      <c r="CE56" s="2" t="e">
        <f ca="1">+IF(IFTA_Quarterly!$I73&gt;0,ROUND(IFTA_Quarterly!$I73*Int_Exchange_2!CE$5/100*CE$3,2),0)</f>
        <v>#VALUE!</v>
      </c>
      <c r="CF56" s="2" t="e">
        <f ca="1">+IF(IFTA_Quarterly!$I73&gt;0,ROUND(IFTA_Quarterly!$I73*Int_Exchange_2!CF$5/100*CF$3,2),0)</f>
        <v>#VALUE!</v>
      </c>
      <c r="CG56" s="2" t="e">
        <f ca="1">+IF(IFTA_Quarterly!$I73&gt;0,ROUND(IFTA_Quarterly!$I73*Int_Exchange_2!CG$5/100*CG$3,2),0)</f>
        <v>#VALUE!</v>
      </c>
      <c r="CH56" s="2" t="e">
        <f ca="1">+IF(IFTA_Quarterly!$I73&gt;0,ROUND(IFTA_Quarterly!$I73*Int_Exchange_2!CH$5/100*CH$3,2),0)</f>
        <v>#VALUE!</v>
      </c>
      <c r="CI56" s="2" t="e">
        <f ca="1">+IF(IFTA_Quarterly!$I73&gt;0,ROUND(IFTA_Quarterly!$I73*Int_Exchange_2!CI$5/100*CI$3,2),0)</f>
        <v>#VALUE!</v>
      </c>
      <c r="CJ56" s="2" t="e">
        <f ca="1">+IF(IFTA_Quarterly!$I73&gt;0,ROUND(IFTA_Quarterly!$I73*Int_Exchange_2!CJ$5/100*CJ$3,2),0)</f>
        <v>#VALUE!</v>
      </c>
      <c r="CK56" s="2" t="e">
        <f ca="1">+IF(IFTA_Quarterly!$I73&gt;0,ROUND(IFTA_Quarterly!$I73*Int_Exchange_2!CK$5/100*CK$3,2),0)</f>
        <v>#VALUE!</v>
      </c>
      <c r="CL56" s="2" t="e">
        <f ca="1">+IF(IFTA_Quarterly!$I73&gt;0,ROUND(IFTA_Quarterly!$I73*Int_Exchange_2!CL$5/100*CL$3,2),0)</f>
        <v>#VALUE!</v>
      </c>
      <c r="CM56" s="2" t="e">
        <f ca="1">+IF(IFTA_Quarterly!$I73&gt;0,ROUND(IFTA_Quarterly!$I73*Int_Exchange_2!CM$5/100*CM$3,2),0)</f>
        <v>#VALUE!</v>
      </c>
      <c r="CN56" s="2" t="e">
        <f ca="1">+IF(IFTA_Quarterly!$I73&gt;0,ROUND(IFTA_Quarterly!$I73*Int_Exchange_2!CN$5/100*CN$3,2),0)</f>
        <v>#VALUE!</v>
      </c>
      <c r="CO56" s="2" t="e">
        <f ca="1">+IF(IFTA_Quarterly!$I73&gt;0,ROUND(IFTA_Quarterly!$I73*Int_Exchange_2!CO$5/100*CO$3,2),0)</f>
        <v>#VALUE!</v>
      </c>
      <c r="CP56" s="2" t="e">
        <f ca="1">+IF(IFTA_Quarterly!$I73&gt;0,ROUND(IFTA_Quarterly!$I73*Int_Exchange_2!CP$5/100*CP$3,2),0)</f>
        <v>#VALUE!</v>
      </c>
      <c r="CQ56" s="2" t="e">
        <f ca="1">+IF(IFTA_Quarterly!$I73&gt;0,ROUND(IFTA_Quarterly!$I73*Int_Exchange_2!CQ$5/100*CQ$3,2),0)</f>
        <v>#VALUE!</v>
      </c>
      <c r="CR56" s="2" t="e">
        <f ca="1">+IF(IFTA_Quarterly!$I73&gt;0,ROUND(IFTA_Quarterly!$I73*Int_Exchange_2!CR$5/100*CR$3,2),0)</f>
        <v>#VALUE!</v>
      </c>
      <c r="CS56" s="2" t="e">
        <f ca="1">+IF(IFTA_Quarterly!$I73&gt;0,ROUND(IFTA_Quarterly!$I73*Int_Exchange_2!CS$5/100*CS$3,2),0)</f>
        <v>#VALUE!</v>
      </c>
      <c r="CT56" s="2" t="e">
        <f ca="1">+IF(IFTA_Quarterly!$I73&gt;0,ROUND(IFTA_Quarterly!$I73*Int_Exchange_2!CT$5/100*CT$3,2),0)</f>
        <v>#VALUE!</v>
      </c>
      <c r="CU56" s="2" t="e">
        <f ca="1">+IF(IFTA_Quarterly!$I73&gt;0,ROUND(IFTA_Quarterly!$I73*Int_Exchange_2!CU$5/100*CU$3,2),0)</f>
        <v>#VALUE!</v>
      </c>
      <c r="CV56" s="2" t="e">
        <f ca="1">+IF(IFTA_Quarterly!$I73&gt;0,ROUND(IFTA_Quarterly!$I73*Int_Exchange_2!CV$5/100*CV$3,2),0)</f>
        <v>#VALUE!</v>
      </c>
      <c r="CW56" s="2" t="e">
        <f ca="1">+IF(IFTA_Quarterly!$I73&gt;0,ROUND(IFTA_Quarterly!$I73*Int_Exchange_2!CW$5/100*CW$3,2),0)</f>
        <v>#VALUE!</v>
      </c>
      <c r="CX56" s="2" t="e">
        <f ca="1">+IF(IFTA_Quarterly!$I73&gt;0,ROUND(IFTA_Quarterly!$I73*Int_Exchange_2!CX$5/100*CX$3,2),0)</f>
        <v>#VALUE!</v>
      </c>
      <c r="CY56" s="2" t="e">
        <f ca="1">+IF(IFTA_Quarterly!$I73&gt;0,ROUND(IFTA_Quarterly!$I73*Int_Exchange_2!CY$5/100*CY$3,2),0)</f>
        <v>#VALUE!</v>
      </c>
      <c r="CZ56" s="2" t="e">
        <f ca="1">+IF(IFTA_Quarterly!$I73&gt;0,ROUND(IFTA_Quarterly!$I73*Int_Exchange_2!CZ$5/100*CZ$3,2),0)</f>
        <v>#VALUE!</v>
      </c>
      <c r="DA56" s="2" t="e">
        <f ca="1">+IF(IFTA_Quarterly!$I73&gt;0,ROUND(IFTA_Quarterly!$I73*Int_Exchange_2!DA$5/100*DA$3,2),0)</f>
        <v>#VALUE!</v>
      </c>
      <c r="DB56" s="2" t="e">
        <f ca="1">+IF(IFTA_Quarterly!$I73&gt;0,ROUND(IFTA_Quarterly!$I73*Int_Exchange_2!DB$5/100*DB$3,2),0)</f>
        <v>#VALUE!</v>
      </c>
      <c r="DC56" s="2" t="e">
        <f ca="1">+IF(IFTA_Quarterly!$I73&gt;0,ROUND(IFTA_Quarterly!$I73*Int_Exchange_2!DC$5/100*DC$3,2),0)</f>
        <v>#VALUE!</v>
      </c>
      <c r="DD56" s="2" t="e">
        <f ca="1">+IF(IFTA_Quarterly!$I73&gt;0,ROUND(IFTA_Quarterly!$I73*Int_Exchange_2!DD$5/100*DD$3,2),0)</f>
        <v>#VALUE!</v>
      </c>
      <c r="DE56" s="2" t="e">
        <f ca="1">+IF(IFTA_Quarterly!$I73&gt;0,ROUND(IFTA_Quarterly!$I73*Int_Exchange_2!DE$5/100*DE$3,2),0)</f>
        <v>#VALUE!</v>
      </c>
      <c r="DF56" s="2" t="e">
        <f ca="1">+IF(IFTA_Quarterly!$I73&gt;0,ROUND(IFTA_Quarterly!$I73*Int_Exchange_2!DF$5/100*DF$3,2),0)</f>
        <v>#VALUE!</v>
      </c>
      <c r="DG56" s="2" t="e">
        <f ca="1">+IF(IFTA_Quarterly!$I73&gt;0,ROUND(IFTA_Quarterly!$I73*Int_Exchange_2!DG$5/100*DG$3,2),0)</f>
        <v>#VALUE!</v>
      </c>
      <c r="DH56" s="2" t="e">
        <f ca="1">+IF(IFTA_Quarterly!$I73&gt;0,ROUND(IFTA_Quarterly!$I73*Int_Exchange_2!DH$5/100*DH$3,2),0)</f>
        <v>#VALUE!</v>
      </c>
      <c r="DI56" s="2" t="e">
        <f ca="1">+IF(IFTA_Quarterly!$I73&gt;0,ROUND(IFTA_Quarterly!$I73*Int_Exchange_2!DI$5/100*DI$3,2),0)</f>
        <v>#VALUE!</v>
      </c>
      <c r="DJ56" s="2" t="e">
        <f ca="1">+IF(IFTA_Quarterly!$I73&gt;0,ROUND(IFTA_Quarterly!$I73*Int_Exchange_2!DJ$5/100*DJ$3,2),0)</f>
        <v>#VALUE!</v>
      </c>
      <c r="DK56" s="2" t="e">
        <f ca="1">+IF(IFTA_Quarterly!$I73&gt;0,ROUND(IFTA_Quarterly!$I73*Int_Exchange_2!DK$5/100*DK$3,2),0)</f>
        <v>#VALUE!</v>
      </c>
      <c r="DL56" s="2" t="e">
        <f ca="1">+IF(IFTA_Quarterly!$I73&gt;0,ROUND(IFTA_Quarterly!$I73*Int_Exchange_2!DL$5/100*DL$3,2),0)</f>
        <v>#VALUE!</v>
      </c>
      <c r="DM56" s="2" t="e">
        <f ca="1">+IF(IFTA_Quarterly!$I73&gt;0,ROUND(IFTA_Quarterly!$I73*Int_Exchange_2!DM$5/100*DM$3,2),0)</f>
        <v>#VALUE!</v>
      </c>
      <c r="DN56" s="2" t="e">
        <f ca="1">+IF(IFTA_Quarterly!$I73&gt;0,ROUND(IFTA_Quarterly!$I73*Int_Exchange_2!DN$5/100*DN$3,2),0)</f>
        <v>#VALUE!</v>
      </c>
      <c r="DO56" s="2" t="e">
        <f ca="1">+IF(IFTA_Quarterly!$I73&gt;0,ROUND(IFTA_Quarterly!$I73*Int_Exchange_2!DO$5/100*DO$3,2),0)</f>
        <v>#VALUE!</v>
      </c>
      <c r="DP56" s="2" t="e">
        <f ca="1">+IF(IFTA_Quarterly!$I73&gt;0,ROUND(IFTA_Quarterly!$I73*Int_Exchange_2!DP$5/100*DP$3,2),0)</f>
        <v>#VALUE!</v>
      </c>
      <c r="DQ56" s="2" t="e">
        <f ca="1">+IF(IFTA_Quarterly!$I73&gt;0,ROUND(IFTA_Quarterly!$I73*Int_Exchange_2!DQ$5/100*DQ$3,2),0)</f>
        <v>#VALUE!</v>
      </c>
      <c r="DR56" s="2" t="e">
        <f ca="1">+IF(IFTA_Quarterly!$I73&gt;0,ROUND(IFTA_Quarterly!$I73*Int_Exchange_2!DR$5/100*DR$3,2),0)</f>
        <v>#VALUE!</v>
      </c>
      <c r="DS56" s="2" t="e">
        <f ca="1">+IF(IFTA_Quarterly!$I73&gt;0,ROUND(IFTA_Quarterly!$I73*Int_Exchange_2!DS$5/100*DS$3,2),0)</f>
        <v>#VALUE!</v>
      </c>
      <c r="DT56" s="2" t="e">
        <f ca="1">+IF(IFTA_Quarterly!$I73&gt;0,ROUND(IFTA_Quarterly!$I73*Int_Exchange_2!DT$5/100*DT$3,2),0)</f>
        <v>#VALUE!</v>
      </c>
      <c r="DU56" s="2" t="e">
        <f ca="1">+IF(IFTA_Quarterly!$I73&gt;0,ROUND(IFTA_Quarterly!$I73*Int_Exchange_2!DU$5/100*DU$3,2),0)</f>
        <v>#VALUE!</v>
      </c>
      <c r="DV56" s="2" t="e">
        <f ca="1">+IF(IFTA_Quarterly!$I73&gt;0,ROUND(IFTA_Quarterly!$I73*Int_Exchange_2!DV$5/100*DV$3,2),0)</f>
        <v>#VALUE!</v>
      </c>
      <c r="DW56" s="2" t="e">
        <f ca="1">+IF(IFTA_Quarterly!$I73&gt;0,ROUND(IFTA_Quarterly!$I73*Int_Exchange_2!DW$5/100*DW$3,2),0)</f>
        <v>#VALUE!</v>
      </c>
      <c r="DX56" s="2" t="e">
        <f ca="1">+IF(IFTA_Quarterly!$I73&gt;0,ROUND(IFTA_Quarterly!$I73*Int_Exchange_2!DX$5/100*DX$3,2),0)</f>
        <v>#VALUE!</v>
      </c>
      <c r="DY56" s="2" t="e">
        <f ca="1">+IF(IFTA_Quarterly!$I73&gt;0,ROUND(IFTA_Quarterly!$I73*Int_Exchange_2!DY$5/100*DY$3,2),0)</f>
        <v>#VALUE!</v>
      </c>
      <c r="DZ56" s="2" t="e">
        <f ca="1">+IF(IFTA_Quarterly!$I73&gt;0,ROUND(IFTA_Quarterly!$I73*Int_Exchange_2!DZ$5/100*DZ$3,2),0)</f>
        <v>#VALUE!</v>
      </c>
      <c r="EA56" s="2" t="e">
        <f ca="1">+IF(IFTA_Quarterly!$I73&gt;0,ROUND(IFTA_Quarterly!$I73*Int_Exchange_2!EA$5/100*EA$3,2),0)</f>
        <v>#VALUE!</v>
      </c>
      <c r="EB56" s="2" t="e">
        <f ca="1">+IF(IFTA_Quarterly!$I73&gt;0,ROUND(IFTA_Quarterly!$I73*Int_Exchange_2!EB$5/100*EB$3,2),0)</f>
        <v>#VALUE!</v>
      </c>
      <c r="EC56" s="2" t="e">
        <f ca="1">+IF(IFTA_Quarterly!$I73&gt;0,ROUND(IFTA_Quarterly!$I73*Int_Exchange_2!EC$5/100*EC$3,2),0)</f>
        <v>#VALUE!</v>
      </c>
      <c r="ED56" s="2" t="e">
        <f ca="1">+IF(IFTA_Quarterly!$I73&gt;0,ROUND(IFTA_Quarterly!$I73*Int_Exchange_2!ED$5/100*ED$3,2),0)</f>
        <v>#VALUE!</v>
      </c>
      <c r="EE56" s="2" t="e">
        <f ca="1">+IF(IFTA_Quarterly!$I73&gt;0,ROUND(IFTA_Quarterly!$I73*Int_Exchange_2!EE$5/100*EE$3,2),0)</f>
        <v>#VALUE!</v>
      </c>
    </row>
    <row r="57" spans="1:135" x14ac:dyDescent="0.25">
      <c r="A57" s="2" t="s">
        <v>64</v>
      </c>
      <c r="B57" s="2" t="str">
        <f t="shared" ca="1" si="97"/>
        <v/>
      </c>
      <c r="C57" s="2" t="e">
        <f ca="1">+IF(IFTA_Quarterly!$I74&gt;0,ROUND(IFTA_Quarterly!$I74*Int_Exchange_2!C$5/100*C$3,2),0)</f>
        <v>#VALUE!</v>
      </c>
      <c r="D57" s="2" t="e">
        <f ca="1">+IF(IFTA_Quarterly!$I74&gt;0,ROUND(IFTA_Quarterly!$I74*Int_Exchange_2!D$5/100*D$3,2),0)</f>
        <v>#VALUE!</v>
      </c>
      <c r="E57" s="2" t="e">
        <f ca="1">+IF(IFTA_Quarterly!$I74&gt;0,ROUND(IFTA_Quarterly!$I74*Int_Exchange_2!E$5/100*E$3,2),0)</f>
        <v>#VALUE!</v>
      </c>
      <c r="F57" s="2" t="e">
        <f ca="1">+IF(IFTA_Quarterly!$I74&gt;0,ROUND(IFTA_Quarterly!$I74*Int_Exchange_2!F$5/100*F$3,2),0)</f>
        <v>#VALUE!</v>
      </c>
      <c r="G57" s="2" t="e">
        <f ca="1">+IF(IFTA_Quarterly!$I74&gt;0,ROUND(IFTA_Quarterly!$I74*Int_Exchange_2!G$5/100*G$3,2),0)</f>
        <v>#VALUE!</v>
      </c>
      <c r="H57" s="2" t="e">
        <f ca="1">+IF(IFTA_Quarterly!$I74&gt;0,ROUND(IFTA_Quarterly!$I74*Int_Exchange_2!H$5/100*H$3,2),0)</f>
        <v>#VALUE!</v>
      </c>
      <c r="I57" s="2" t="e">
        <f ca="1">+IF(IFTA_Quarterly!$I74&gt;0,ROUND(IFTA_Quarterly!$I74*Int_Exchange_2!I$5/100*I$3,2),0)</f>
        <v>#VALUE!</v>
      </c>
      <c r="J57" s="2" t="e">
        <f ca="1">+IF(IFTA_Quarterly!$I74&gt;0,ROUND(IFTA_Quarterly!$I74*Int_Exchange_2!J$5/100*J$3,2),0)</f>
        <v>#VALUE!</v>
      </c>
      <c r="K57" s="2" t="e">
        <f ca="1">+IF(IFTA_Quarterly!$I74&gt;0,ROUND(IFTA_Quarterly!$I74*Int_Exchange_2!K$5/100*K$3,2),0)</f>
        <v>#VALUE!</v>
      </c>
      <c r="L57" s="2" t="e">
        <f ca="1">+IF(IFTA_Quarterly!$I74&gt;0,ROUND(IFTA_Quarterly!$I74*Int_Exchange_2!L$5/100*L$3,2),0)</f>
        <v>#VALUE!</v>
      </c>
      <c r="M57" s="2" t="e">
        <f ca="1">+IF(IFTA_Quarterly!$I74&gt;0,ROUND(IFTA_Quarterly!$I74*Int_Exchange_2!M$5/100*M$3,2),0)</f>
        <v>#VALUE!</v>
      </c>
      <c r="N57" s="2" t="e">
        <f ca="1">+IF(IFTA_Quarterly!$I74&gt;0,ROUND(IFTA_Quarterly!$I74*Int_Exchange_2!N$5/100*N$3,2),0)</f>
        <v>#VALUE!</v>
      </c>
      <c r="O57" s="2" t="e">
        <f ca="1">+IF(IFTA_Quarterly!$I74&gt;0,ROUND(IFTA_Quarterly!$I74*Int_Exchange_2!O$5/100*O$3,2),0)</f>
        <v>#VALUE!</v>
      </c>
      <c r="P57" s="2" t="e">
        <f ca="1">+IF(IFTA_Quarterly!$I74&gt;0,ROUND(IFTA_Quarterly!$I74*Int_Exchange_2!P$5/100*P$3,2),0)</f>
        <v>#VALUE!</v>
      </c>
      <c r="Q57" s="2" t="e">
        <f ca="1">+IF(IFTA_Quarterly!$I74&gt;0,ROUND(IFTA_Quarterly!$I74*Int_Exchange_2!Q$5/100*Q$3,2),0)</f>
        <v>#VALUE!</v>
      </c>
      <c r="R57" s="2" t="e">
        <f ca="1">+IF(IFTA_Quarterly!$I74&gt;0,ROUND(IFTA_Quarterly!$I74*Int_Exchange_2!R$5/100*R$3,2),0)</f>
        <v>#VALUE!</v>
      </c>
      <c r="S57" s="2" t="e">
        <f ca="1">+IF(IFTA_Quarterly!$I74&gt;0,ROUND(IFTA_Quarterly!$I74*Int_Exchange_2!S$5/100*S$3,2),0)</f>
        <v>#VALUE!</v>
      </c>
      <c r="T57" s="2" t="e">
        <f ca="1">+IF(IFTA_Quarterly!$I74&gt;0,ROUND(IFTA_Quarterly!$I74*Int_Exchange_2!T$5/100*T$3,2),0)</f>
        <v>#VALUE!</v>
      </c>
      <c r="U57" s="2" t="e">
        <f ca="1">+IF(IFTA_Quarterly!$I74&gt;0,ROUND(IFTA_Quarterly!$I74*Int_Exchange_2!U$5/100*U$3,2),0)</f>
        <v>#VALUE!</v>
      </c>
      <c r="V57" s="2" t="e">
        <f ca="1">+IF(IFTA_Quarterly!$I74&gt;0,ROUND(IFTA_Quarterly!$I74*Int_Exchange_2!V$5/100*V$3,2),0)</f>
        <v>#VALUE!</v>
      </c>
      <c r="W57" s="2" t="e">
        <f ca="1">+IF(IFTA_Quarterly!$I74&gt;0,ROUND(IFTA_Quarterly!$I74*Int_Exchange_2!W$5/100*W$3,2),0)</f>
        <v>#VALUE!</v>
      </c>
      <c r="X57" s="2" t="e">
        <f ca="1">+IF(IFTA_Quarterly!$I74&gt;0,ROUND(IFTA_Quarterly!$I74*Int_Exchange_2!X$5/100*X$3,2),0)</f>
        <v>#VALUE!</v>
      </c>
      <c r="Y57" s="2" t="e">
        <f ca="1">+IF(IFTA_Quarterly!$I74&gt;0,ROUND(IFTA_Quarterly!$I74*Int_Exchange_2!Y$5/100*Y$3,2),0)</f>
        <v>#VALUE!</v>
      </c>
      <c r="Z57" s="2" t="e">
        <f ca="1">+IF(IFTA_Quarterly!$I74&gt;0,ROUND(IFTA_Quarterly!$I74*Int_Exchange_2!Z$5/100*Z$3,2),0)</f>
        <v>#VALUE!</v>
      </c>
      <c r="AA57" s="2" t="e">
        <f ca="1">+IF(IFTA_Quarterly!$I74&gt;0,ROUND(IFTA_Quarterly!$I74*Int_Exchange_2!AA$5/100*AA$3,2),0)</f>
        <v>#VALUE!</v>
      </c>
      <c r="AB57" s="2" t="e">
        <f ca="1">+IF(IFTA_Quarterly!$I74&gt;0,ROUND(IFTA_Quarterly!$I74*Int_Exchange_2!AB$5/100*AB$3,2),0)</f>
        <v>#VALUE!</v>
      </c>
      <c r="AC57" s="2" t="e">
        <f ca="1">+IF(IFTA_Quarterly!$I74&gt;0,ROUND(IFTA_Quarterly!$I74*Int_Exchange_2!AC$5/100*AC$3,2),0)</f>
        <v>#VALUE!</v>
      </c>
      <c r="AD57" s="2" t="e">
        <f ca="1">+IF(IFTA_Quarterly!$I74&gt;0,ROUND(IFTA_Quarterly!$I74*Int_Exchange_2!AD$5/100*AD$3,2),0)</f>
        <v>#VALUE!</v>
      </c>
      <c r="AE57" s="2" t="e">
        <f ca="1">+IF(IFTA_Quarterly!$I74&gt;0,ROUND(IFTA_Quarterly!$I74*Int_Exchange_2!AE$5/100*AE$3,2),0)</f>
        <v>#VALUE!</v>
      </c>
      <c r="AF57" s="2" t="e">
        <f ca="1">+IF(IFTA_Quarterly!$I74&gt;0,ROUND(IFTA_Quarterly!$I74*Int_Exchange_2!AF$5/100*AF$3,2),0)</f>
        <v>#VALUE!</v>
      </c>
      <c r="AG57" s="2" t="e">
        <f ca="1">+IF(IFTA_Quarterly!$I74&gt;0,ROUND(IFTA_Quarterly!$I74*Int_Exchange_2!AG$5/100*AG$3,2),0)</f>
        <v>#VALUE!</v>
      </c>
      <c r="AH57" s="2" t="e">
        <f ca="1">+IF(IFTA_Quarterly!$I74&gt;0,ROUND(IFTA_Quarterly!$I74*Int_Exchange_2!AH$5/100*AH$3,2),0)</f>
        <v>#VALUE!</v>
      </c>
      <c r="AI57" s="2" t="e">
        <f ca="1">+IF(IFTA_Quarterly!$I74&gt;0,ROUND(IFTA_Quarterly!$I74*Int_Exchange_2!AI$5/100*AI$3,2),0)</f>
        <v>#VALUE!</v>
      </c>
      <c r="AJ57" s="2" t="e">
        <f ca="1">+IF(IFTA_Quarterly!$I74&gt;0,ROUND(IFTA_Quarterly!$I74*Int_Exchange_2!AJ$5/100*AJ$3,2),0)</f>
        <v>#VALUE!</v>
      </c>
      <c r="AK57" s="2" t="e">
        <f ca="1">+IF(IFTA_Quarterly!$I74&gt;0,ROUND(IFTA_Quarterly!$I74*Int_Exchange_2!AK$5/100*AK$3,2),0)</f>
        <v>#VALUE!</v>
      </c>
      <c r="AL57" s="2" t="e">
        <f ca="1">+IF(IFTA_Quarterly!$I74&gt;0,ROUND(IFTA_Quarterly!$I74*Int_Exchange_2!AL$5/100*AL$3,2),0)</f>
        <v>#VALUE!</v>
      </c>
      <c r="AM57" s="2" t="e">
        <f ca="1">+IF(IFTA_Quarterly!$I74&gt;0,ROUND(IFTA_Quarterly!$I74*Int_Exchange_2!AM$5/100*AM$3,2),0)</f>
        <v>#VALUE!</v>
      </c>
      <c r="AN57" s="2" t="e">
        <f ca="1">+IF(IFTA_Quarterly!$I74&gt;0,ROUND(IFTA_Quarterly!$I74*Int_Exchange_2!AN$5/100*AN$3,2),0)</f>
        <v>#VALUE!</v>
      </c>
      <c r="AO57" s="2" t="e">
        <f ca="1">+IF(IFTA_Quarterly!$I74&gt;0,ROUND(IFTA_Quarterly!$I74*Int_Exchange_2!AO$5/100*AO$3,2),0)</f>
        <v>#VALUE!</v>
      </c>
      <c r="AP57" s="2" t="e">
        <f ca="1">+IF(IFTA_Quarterly!$I74&gt;0,ROUND(IFTA_Quarterly!$I74*Int_Exchange_2!AP$5/100*AP$3,2),0)</f>
        <v>#VALUE!</v>
      </c>
      <c r="AQ57" s="2" t="e">
        <f ca="1">+IF(IFTA_Quarterly!$I74&gt;0,ROUND(IFTA_Quarterly!$I74*Int_Exchange_2!AQ$5/100*AQ$3,2),0)</f>
        <v>#VALUE!</v>
      </c>
      <c r="AR57" s="2" t="e">
        <f ca="1">+IF(IFTA_Quarterly!$I74&gt;0,ROUND(IFTA_Quarterly!$I74*Int_Exchange_2!AR$5/100*AR$3,2),0)</f>
        <v>#VALUE!</v>
      </c>
      <c r="AS57" s="2" t="e">
        <f ca="1">+IF(IFTA_Quarterly!$I74&gt;0,ROUND(IFTA_Quarterly!$I74*Int_Exchange_2!AS$5/100*AS$3,2),0)</f>
        <v>#VALUE!</v>
      </c>
      <c r="AT57" s="2" t="e">
        <f ca="1">+IF(IFTA_Quarterly!$I74&gt;0,ROUND(IFTA_Quarterly!$I74*Int_Exchange_2!AT$5/100*AT$3,2),0)</f>
        <v>#VALUE!</v>
      </c>
      <c r="AU57" s="2" t="e">
        <f ca="1">+IF(IFTA_Quarterly!$I74&gt;0,ROUND(IFTA_Quarterly!$I74*Int_Exchange_2!AU$5/100*AU$3,2),0)</f>
        <v>#VALUE!</v>
      </c>
      <c r="AV57" s="2" t="e">
        <f ca="1">+IF(IFTA_Quarterly!$I74&gt;0,ROUND(IFTA_Quarterly!$I74*Int_Exchange_2!AV$5/100*AV$3,2),0)</f>
        <v>#VALUE!</v>
      </c>
      <c r="AW57" s="2" t="e">
        <f ca="1">+IF(IFTA_Quarterly!$I74&gt;0,ROUND(IFTA_Quarterly!$I74*Int_Exchange_2!AW$5/100*AW$3,2),0)</f>
        <v>#VALUE!</v>
      </c>
      <c r="AX57" s="2" t="e">
        <f ca="1">+IF(IFTA_Quarterly!$I74&gt;0,ROUND(IFTA_Quarterly!$I74*Int_Exchange_2!AX$5/100*AX$3,2),0)</f>
        <v>#VALUE!</v>
      </c>
      <c r="AY57" s="2" t="e">
        <f ca="1">+IF(IFTA_Quarterly!$I74&gt;0,ROUND(IFTA_Quarterly!$I74*Int_Exchange_2!AY$5/100*AY$3,2),0)</f>
        <v>#VALUE!</v>
      </c>
      <c r="AZ57" s="2" t="e">
        <f ca="1">+IF(IFTA_Quarterly!$I74&gt;0,ROUND(IFTA_Quarterly!$I74*Int_Exchange_2!AZ$5/100*AZ$3,2),0)</f>
        <v>#VALUE!</v>
      </c>
      <c r="BA57" s="2" t="e">
        <f ca="1">+IF(IFTA_Quarterly!$I74&gt;0,ROUND(IFTA_Quarterly!$I74*Int_Exchange_2!BA$5/100*BA$3,2),0)</f>
        <v>#VALUE!</v>
      </c>
      <c r="BB57" s="2" t="e">
        <f ca="1">+IF(IFTA_Quarterly!$I74&gt;0,ROUND(IFTA_Quarterly!$I74*Int_Exchange_2!BB$5/100*BB$3,2),0)</f>
        <v>#VALUE!</v>
      </c>
      <c r="BC57" s="2" t="e">
        <f ca="1">+IF(IFTA_Quarterly!$I74&gt;0,ROUND(IFTA_Quarterly!$I74*Int_Exchange_2!BC$5/100*BC$3,2),0)</f>
        <v>#VALUE!</v>
      </c>
      <c r="BD57" s="2" t="e">
        <f ca="1">+IF(IFTA_Quarterly!$I74&gt;0,ROUND(IFTA_Quarterly!$I74*Int_Exchange_2!BD$5/100*BD$3,2),0)</f>
        <v>#VALUE!</v>
      </c>
      <c r="BE57" s="2" t="e">
        <f ca="1">+IF(IFTA_Quarterly!$I74&gt;0,ROUND(IFTA_Quarterly!$I74*Int_Exchange_2!BE$5/100*BE$3,2),0)</f>
        <v>#VALUE!</v>
      </c>
      <c r="BF57" s="2" t="e">
        <f ca="1">+IF(IFTA_Quarterly!$I74&gt;0,ROUND(IFTA_Quarterly!$I74*Int_Exchange_2!BF$5/100*BF$3,2),0)</f>
        <v>#VALUE!</v>
      </c>
      <c r="BG57" s="2" t="e">
        <f ca="1">+IF(IFTA_Quarterly!$I74&gt;0,ROUND(IFTA_Quarterly!$I74*Int_Exchange_2!BG$5/100*BG$3,2),0)</f>
        <v>#VALUE!</v>
      </c>
      <c r="BH57" s="2" t="e">
        <f ca="1">+IF(IFTA_Quarterly!$I74&gt;0,ROUND(IFTA_Quarterly!$I74*Int_Exchange_2!BH$5/100*BH$3,2),0)</f>
        <v>#VALUE!</v>
      </c>
      <c r="BI57" s="2" t="e">
        <f ca="1">+IF(IFTA_Quarterly!$I74&gt;0,ROUND(IFTA_Quarterly!$I74*Int_Exchange_2!BI$5/100*BI$3,2),0)</f>
        <v>#VALUE!</v>
      </c>
      <c r="BJ57" s="2" t="e">
        <f ca="1">+IF(IFTA_Quarterly!$I74&gt;0,ROUND(IFTA_Quarterly!$I74*Int_Exchange_2!BJ$5/100*BJ$3,2),0)</f>
        <v>#VALUE!</v>
      </c>
      <c r="BK57" s="2" t="e">
        <f ca="1">+IF(IFTA_Quarterly!$I74&gt;0,ROUND(IFTA_Quarterly!$I74*Int_Exchange_2!BK$5/100*BK$3,2),0)</f>
        <v>#VALUE!</v>
      </c>
      <c r="BL57" s="2" t="e">
        <f ca="1">+IF(IFTA_Quarterly!$I74&gt;0,ROUND(IFTA_Quarterly!$I74*Int_Exchange_2!BL$5/100*BL$3,2),0)</f>
        <v>#VALUE!</v>
      </c>
      <c r="BM57" s="2" t="e">
        <f ca="1">+IF(IFTA_Quarterly!$I74&gt;0,ROUND(IFTA_Quarterly!$I74*Int_Exchange_2!BM$5/100*BM$3,2),0)</f>
        <v>#VALUE!</v>
      </c>
      <c r="BN57" s="2" t="e">
        <f ca="1">+IF(IFTA_Quarterly!$I74&gt;0,ROUND(IFTA_Quarterly!$I74*Int_Exchange_2!BN$5/100*BN$3,2),0)</f>
        <v>#VALUE!</v>
      </c>
      <c r="BO57" s="2" t="e">
        <f ca="1">+IF(IFTA_Quarterly!$I74&gt;0,ROUND(IFTA_Quarterly!$I74*Int_Exchange_2!BO$5/100*BO$3,2),0)</f>
        <v>#VALUE!</v>
      </c>
      <c r="BP57" s="2" t="e">
        <f ca="1">+IF(IFTA_Quarterly!$I74&gt;0,ROUND(IFTA_Quarterly!$I74*Int_Exchange_2!BP$5/100*BP$3,2),0)</f>
        <v>#VALUE!</v>
      </c>
      <c r="BQ57" s="2" t="e">
        <f ca="1">+IF(IFTA_Quarterly!$I74&gt;0,ROUND(IFTA_Quarterly!$I74*Int_Exchange_2!BQ$5/100*BQ$3,2),0)</f>
        <v>#VALUE!</v>
      </c>
      <c r="BR57" s="2" t="e">
        <f ca="1">+IF(IFTA_Quarterly!$I74&gt;0,ROUND(IFTA_Quarterly!$I74*Int_Exchange_2!BR$5/100*BR$3,2),0)</f>
        <v>#VALUE!</v>
      </c>
      <c r="BS57" s="2" t="e">
        <f ca="1">+IF(IFTA_Quarterly!$I74&gt;0,ROUND(IFTA_Quarterly!$I74*Int_Exchange_2!BS$5/100*BS$3,2),0)</f>
        <v>#VALUE!</v>
      </c>
      <c r="BT57" s="2" t="e">
        <f ca="1">+IF(IFTA_Quarterly!$I74&gt;0,ROUND(IFTA_Quarterly!$I74*Int_Exchange_2!BT$5/100*BT$3,2),0)</f>
        <v>#VALUE!</v>
      </c>
      <c r="BU57" s="2" t="e">
        <f ca="1">+IF(IFTA_Quarterly!$I74&gt;0,ROUND(IFTA_Quarterly!$I74*Int_Exchange_2!BU$5/100*BU$3,2),0)</f>
        <v>#VALUE!</v>
      </c>
      <c r="BV57" s="2" t="e">
        <f ca="1">+IF(IFTA_Quarterly!$I74&gt;0,ROUND(IFTA_Quarterly!$I74*Int_Exchange_2!BV$5/100*BV$3,2),0)</f>
        <v>#VALUE!</v>
      </c>
      <c r="BW57" s="2" t="e">
        <f ca="1">+IF(IFTA_Quarterly!$I74&gt;0,ROUND(IFTA_Quarterly!$I74*Int_Exchange_2!BW$5/100*BW$3,2),0)</f>
        <v>#VALUE!</v>
      </c>
      <c r="BX57" s="2" t="e">
        <f ca="1">+IF(IFTA_Quarterly!$I74&gt;0,ROUND(IFTA_Quarterly!$I74*Int_Exchange_2!BX$5/100*BX$3,2),0)</f>
        <v>#VALUE!</v>
      </c>
      <c r="BY57" s="2" t="e">
        <f ca="1">+IF(IFTA_Quarterly!$I74&gt;0,ROUND(IFTA_Quarterly!$I74*Int_Exchange_2!BY$5/100*BY$3,2),0)</f>
        <v>#VALUE!</v>
      </c>
      <c r="BZ57" s="2" t="e">
        <f ca="1">+IF(IFTA_Quarterly!$I74&gt;0,ROUND(IFTA_Quarterly!$I74*Int_Exchange_2!BZ$5/100*BZ$3,2),0)</f>
        <v>#VALUE!</v>
      </c>
      <c r="CA57" s="2" t="e">
        <f ca="1">+IF(IFTA_Quarterly!$I74&gt;0,ROUND(IFTA_Quarterly!$I74*Int_Exchange_2!CA$5/100*CA$3,2),0)</f>
        <v>#VALUE!</v>
      </c>
      <c r="CB57" s="2" t="e">
        <f ca="1">+IF(IFTA_Quarterly!$I74&gt;0,ROUND(IFTA_Quarterly!$I74*Int_Exchange_2!CB$5/100*CB$3,2),0)</f>
        <v>#VALUE!</v>
      </c>
      <c r="CC57" s="2" t="e">
        <f ca="1">+IF(IFTA_Quarterly!$I74&gt;0,ROUND(IFTA_Quarterly!$I74*Int_Exchange_2!CC$5/100*CC$3,2),0)</f>
        <v>#VALUE!</v>
      </c>
      <c r="CD57" s="2" t="e">
        <f ca="1">+IF(IFTA_Quarterly!$I74&gt;0,ROUND(IFTA_Quarterly!$I74*Int_Exchange_2!CD$5/100*CD$3,2),0)</f>
        <v>#VALUE!</v>
      </c>
      <c r="CE57" s="2" t="e">
        <f ca="1">+IF(IFTA_Quarterly!$I74&gt;0,ROUND(IFTA_Quarterly!$I74*Int_Exchange_2!CE$5/100*CE$3,2),0)</f>
        <v>#VALUE!</v>
      </c>
      <c r="CF57" s="2" t="e">
        <f ca="1">+IF(IFTA_Quarterly!$I74&gt;0,ROUND(IFTA_Quarterly!$I74*Int_Exchange_2!CF$5/100*CF$3,2),0)</f>
        <v>#VALUE!</v>
      </c>
      <c r="CG57" s="2" t="e">
        <f ca="1">+IF(IFTA_Quarterly!$I74&gt;0,ROUND(IFTA_Quarterly!$I74*Int_Exchange_2!CG$5/100*CG$3,2),0)</f>
        <v>#VALUE!</v>
      </c>
      <c r="CH57" s="2" t="e">
        <f ca="1">+IF(IFTA_Quarterly!$I74&gt;0,ROUND(IFTA_Quarterly!$I74*Int_Exchange_2!CH$5/100*CH$3,2),0)</f>
        <v>#VALUE!</v>
      </c>
      <c r="CI57" s="2" t="e">
        <f ca="1">+IF(IFTA_Quarterly!$I74&gt;0,ROUND(IFTA_Quarterly!$I74*Int_Exchange_2!CI$5/100*CI$3,2),0)</f>
        <v>#VALUE!</v>
      </c>
      <c r="CJ57" s="2" t="e">
        <f ca="1">+IF(IFTA_Quarterly!$I74&gt;0,ROUND(IFTA_Quarterly!$I74*Int_Exchange_2!CJ$5/100*CJ$3,2),0)</f>
        <v>#VALUE!</v>
      </c>
      <c r="CK57" s="2" t="e">
        <f ca="1">+IF(IFTA_Quarterly!$I74&gt;0,ROUND(IFTA_Quarterly!$I74*Int_Exchange_2!CK$5/100*CK$3,2),0)</f>
        <v>#VALUE!</v>
      </c>
      <c r="CL57" s="2" t="e">
        <f ca="1">+IF(IFTA_Quarterly!$I74&gt;0,ROUND(IFTA_Quarterly!$I74*Int_Exchange_2!CL$5/100*CL$3,2),0)</f>
        <v>#VALUE!</v>
      </c>
      <c r="CM57" s="2" t="e">
        <f ca="1">+IF(IFTA_Quarterly!$I74&gt;0,ROUND(IFTA_Quarterly!$I74*Int_Exchange_2!CM$5/100*CM$3,2),0)</f>
        <v>#VALUE!</v>
      </c>
      <c r="CN57" s="2" t="e">
        <f ca="1">+IF(IFTA_Quarterly!$I74&gt;0,ROUND(IFTA_Quarterly!$I74*Int_Exchange_2!CN$5/100*CN$3,2),0)</f>
        <v>#VALUE!</v>
      </c>
      <c r="CO57" s="2" t="e">
        <f ca="1">+IF(IFTA_Quarterly!$I74&gt;0,ROUND(IFTA_Quarterly!$I74*Int_Exchange_2!CO$5/100*CO$3,2),0)</f>
        <v>#VALUE!</v>
      </c>
      <c r="CP57" s="2" t="e">
        <f ca="1">+IF(IFTA_Quarterly!$I74&gt;0,ROUND(IFTA_Quarterly!$I74*Int_Exchange_2!CP$5/100*CP$3,2),0)</f>
        <v>#VALUE!</v>
      </c>
      <c r="CQ57" s="2" t="e">
        <f ca="1">+IF(IFTA_Quarterly!$I74&gt;0,ROUND(IFTA_Quarterly!$I74*Int_Exchange_2!CQ$5/100*CQ$3,2),0)</f>
        <v>#VALUE!</v>
      </c>
      <c r="CR57" s="2" t="e">
        <f ca="1">+IF(IFTA_Quarterly!$I74&gt;0,ROUND(IFTA_Quarterly!$I74*Int_Exchange_2!CR$5/100*CR$3,2),0)</f>
        <v>#VALUE!</v>
      </c>
      <c r="CS57" s="2" t="e">
        <f ca="1">+IF(IFTA_Quarterly!$I74&gt;0,ROUND(IFTA_Quarterly!$I74*Int_Exchange_2!CS$5/100*CS$3,2),0)</f>
        <v>#VALUE!</v>
      </c>
      <c r="CT57" s="2" t="e">
        <f ca="1">+IF(IFTA_Quarterly!$I74&gt;0,ROUND(IFTA_Quarterly!$I74*Int_Exchange_2!CT$5/100*CT$3,2),0)</f>
        <v>#VALUE!</v>
      </c>
      <c r="CU57" s="2" t="e">
        <f ca="1">+IF(IFTA_Quarterly!$I74&gt;0,ROUND(IFTA_Quarterly!$I74*Int_Exchange_2!CU$5/100*CU$3,2),0)</f>
        <v>#VALUE!</v>
      </c>
      <c r="CV57" s="2" t="e">
        <f ca="1">+IF(IFTA_Quarterly!$I74&gt;0,ROUND(IFTA_Quarterly!$I74*Int_Exchange_2!CV$5/100*CV$3,2),0)</f>
        <v>#VALUE!</v>
      </c>
      <c r="CW57" s="2" t="e">
        <f ca="1">+IF(IFTA_Quarterly!$I74&gt;0,ROUND(IFTA_Quarterly!$I74*Int_Exchange_2!CW$5/100*CW$3,2),0)</f>
        <v>#VALUE!</v>
      </c>
      <c r="CX57" s="2" t="e">
        <f ca="1">+IF(IFTA_Quarterly!$I74&gt;0,ROUND(IFTA_Quarterly!$I74*Int_Exchange_2!CX$5/100*CX$3,2),0)</f>
        <v>#VALUE!</v>
      </c>
      <c r="CY57" s="2" t="e">
        <f ca="1">+IF(IFTA_Quarterly!$I74&gt;0,ROUND(IFTA_Quarterly!$I74*Int_Exchange_2!CY$5/100*CY$3,2),0)</f>
        <v>#VALUE!</v>
      </c>
      <c r="CZ57" s="2" t="e">
        <f ca="1">+IF(IFTA_Quarterly!$I74&gt;0,ROUND(IFTA_Quarterly!$I74*Int_Exchange_2!CZ$5/100*CZ$3,2),0)</f>
        <v>#VALUE!</v>
      </c>
      <c r="DA57" s="2" t="e">
        <f ca="1">+IF(IFTA_Quarterly!$I74&gt;0,ROUND(IFTA_Quarterly!$I74*Int_Exchange_2!DA$5/100*DA$3,2),0)</f>
        <v>#VALUE!</v>
      </c>
      <c r="DB57" s="2" t="e">
        <f ca="1">+IF(IFTA_Quarterly!$I74&gt;0,ROUND(IFTA_Quarterly!$I74*Int_Exchange_2!DB$5/100*DB$3,2),0)</f>
        <v>#VALUE!</v>
      </c>
      <c r="DC57" s="2" t="e">
        <f ca="1">+IF(IFTA_Quarterly!$I74&gt;0,ROUND(IFTA_Quarterly!$I74*Int_Exchange_2!DC$5/100*DC$3,2),0)</f>
        <v>#VALUE!</v>
      </c>
      <c r="DD57" s="2" t="e">
        <f ca="1">+IF(IFTA_Quarterly!$I74&gt;0,ROUND(IFTA_Quarterly!$I74*Int_Exchange_2!DD$5/100*DD$3,2),0)</f>
        <v>#VALUE!</v>
      </c>
      <c r="DE57" s="2" t="e">
        <f ca="1">+IF(IFTA_Quarterly!$I74&gt;0,ROUND(IFTA_Quarterly!$I74*Int_Exchange_2!DE$5/100*DE$3,2),0)</f>
        <v>#VALUE!</v>
      </c>
      <c r="DF57" s="2" t="e">
        <f ca="1">+IF(IFTA_Quarterly!$I74&gt;0,ROUND(IFTA_Quarterly!$I74*Int_Exchange_2!DF$5/100*DF$3,2),0)</f>
        <v>#VALUE!</v>
      </c>
      <c r="DG57" s="2" t="e">
        <f ca="1">+IF(IFTA_Quarterly!$I74&gt;0,ROUND(IFTA_Quarterly!$I74*Int_Exchange_2!DG$5/100*DG$3,2),0)</f>
        <v>#VALUE!</v>
      </c>
      <c r="DH57" s="2" t="e">
        <f ca="1">+IF(IFTA_Quarterly!$I74&gt;0,ROUND(IFTA_Quarterly!$I74*Int_Exchange_2!DH$5/100*DH$3,2),0)</f>
        <v>#VALUE!</v>
      </c>
      <c r="DI57" s="2" t="e">
        <f ca="1">+IF(IFTA_Quarterly!$I74&gt;0,ROUND(IFTA_Quarterly!$I74*Int_Exchange_2!DI$5/100*DI$3,2),0)</f>
        <v>#VALUE!</v>
      </c>
      <c r="DJ57" s="2" t="e">
        <f ca="1">+IF(IFTA_Quarterly!$I74&gt;0,ROUND(IFTA_Quarterly!$I74*Int_Exchange_2!DJ$5/100*DJ$3,2),0)</f>
        <v>#VALUE!</v>
      </c>
      <c r="DK57" s="2" t="e">
        <f ca="1">+IF(IFTA_Quarterly!$I74&gt;0,ROUND(IFTA_Quarterly!$I74*Int_Exchange_2!DK$5/100*DK$3,2),0)</f>
        <v>#VALUE!</v>
      </c>
      <c r="DL57" s="2" t="e">
        <f ca="1">+IF(IFTA_Quarterly!$I74&gt;0,ROUND(IFTA_Quarterly!$I74*Int_Exchange_2!DL$5/100*DL$3,2),0)</f>
        <v>#VALUE!</v>
      </c>
      <c r="DM57" s="2" t="e">
        <f ca="1">+IF(IFTA_Quarterly!$I74&gt;0,ROUND(IFTA_Quarterly!$I74*Int_Exchange_2!DM$5/100*DM$3,2),0)</f>
        <v>#VALUE!</v>
      </c>
      <c r="DN57" s="2" t="e">
        <f ca="1">+IF(IFTA_Quarterly!$I74&gt;0,ROUND(IFTA_Quarterly!$I74*Int_Exchange_2!DN$5/100*DN$3,2),0)</f>
        <v>#VALUE!</v>
      </c>
      <c r="DO57" s="2" t="e">
        <f ca="1">+IF(IFTA_Quarterly!$I74&gt;0,ROUND(IFTA_Quarterly!$I74*Int_Exchange_2!DO$5/100*DO$3,2),0)</f>
        <v>#VALUE!</v>
      </c>
      <c r="DP57" s="2" t="e">
        <f ca="1">+IF(IFTA_Quarterly!$I74&gt;0,ROUND(IFTA_Quarterly!$I74*Int_Exchange_2!DP$5/100*DP$3,2),0)</f>
        <v>#VALUE!</v>
      </c>
      <c r="DQ57" s="2" t="e">
        <f ca="1">+IF(IFTA_Quarterly!$I74&gt;0,ROUND(IFTA_Quarterly!$I74*Int_Exchange_2!DQ$5/100*DQ$3,2),0)</f>
        <v>#VALUE!</v>
      </c>
      <c r="DR57" s="2" t="e">
        <f ca="1">+IF(IFTA_Quarterly!$I74&gt;0,ROUND(IFTA_Quarterly!$I74*Int_Exchange_2!DR$5/100*DR$3,2),0)</f>
        <v>#VALUE!</v>
      </c>
      <c r="DS57" s="2" t="e">
        <f ca="1">+IF(IFTA_Quarterly!$I74&gt;0,ROUND(IFTA_Quarterly!$I74*Int_Exchange_2!DS$5/100*DS$3,2),0)</f>
        <v>#VALUE!</v>
      </c>
      <c r="DT57" s="2" t="e">
        <f ca="1">+IF(IFTA_Quarterly!$I74&gt;0,ROUND(IFTA_Quarterly!$I74*Int_Exchange_2!DT$5/100*DT$3,2),0)</f>
        <v>#VALUE!</v>
      </c>
      <c r="DU57" s="2" t="e">
        <f ca="1">+IF(IFTA_Quarterly!$I74&gt;0,ROUND(IFTA_Quarterly!$I74*Int_Exchange_2!DU$5/100*DU$3,2),0)</f>
        <v>#VALUE!</v>
      </c>
      <c r="DV57" s="2" t="e">
        <f ca="1">+IF(IFTA_Quarterly!$I74&gt;0,ROUND(IFTA_Quarterly!$I74*Int_Exchange_2!DV$5/100*DV$3,2),0)</f>
        <v>#VALUE!</v>
      </c>
      <c r="DW57" s="2" t="e">
        <f ca="1">+IF(IFTA_Quarterly!$I74&gt;0,ROUND(IFTA_Quarterly!$I74*Int_Exchange_2!DW$5/100*DW$3,2),0)</f>
        <v>#VALUE!</v>
      </c>
      <c r="DX57" s="2" t="e">
        <f ca="1">+IF(IFTA_Quarterly!$I74&gt;0,ROUND(IFTA_Quarterly!$I74*Int_Exchange_2!DX$5/100*DX$3,2),0)</f>
        <v>#VALUE!</v>
      </c>
      <c r="DY57" s="2" t="e">
        <f ca="1">+IF(IFTA_Quarterly!$I74&gt;0,ROUND(IFTA_Quarterly!$I74*Int_Exchange_2!DY$5/100*DY$3,2),0)</f>
        <v>#VALUE!</v>
      </c>
      <c r="DZ57" s="2" t="e">
        <f ca="1">+IF(IFTA_Quarterly!$I74&gt;0,ROUND(IFTA_Quarterly!$I74*Int_Exchange_2!DZ$5/100*DZ$3,2),0)</f>
        <v>#VALUE!</v>
      </c>
      <c r="EA57" s="2" t="e">
        <f ca="1">+IF(IFTA_Quarterly!$I74&gt;0,ROUND(IFTA_Quarterly!$I74*Int_Exchange_2!EA$5/100*EA$3,2),0)</f>
        <v>#VALUE!</v>
      </c>
      <c r="EB57" s="2" t="e">
        <f ca="1">+IF(IFTA_Quarterly!$I74&gt;0,ROUND(IFTA_Quarterly!$I74*Int_Exchange_2!EB$5/100*EB$3,2),0)</f>
        <v>#VALUE!</v>
      </c>
      <c r="EC57" s="2" t="e">
        <f ca="1">+IF(IFTA_Quarterly!$I74&gt;0,ROUND(IFTA_Quarterly!$I74*Int_Exchange_2!EC$5/100*EC$3,2),0)</f>
        <v>#VALUE!</v>
      </c>
      <c r="ED57" s="2" t="e">
        <f ca="1">+IF(IFTA_Quarterly!$I74&gt;0,ROUND(IFTA_Quarterly!$I74*Int_Exchange_2!ED$5/100*ED$3,2),0)</f>
        <v>#VALUE!</v>
      </c>
      <c r="EE57" s="2" t="e">
        <f ca="1">+IF(IFTA_Quarterly!$I74&gt;0,ROUND(IFTA_Quarterly!$I74*Int_Exchange_2!EE$5/100*EE$3,2),0)</f>
        <v>#VALUE!</v>
      </c>
    </row>
    <row r="58" spans="1:135" x14ac:dyDescent="0.25">
      <c r="A58" s="2" t="s">
        <v>178</v>
      </c>
      <c r="B58" s="2" t="str">
        <f t="shared" ref="B58" ca="1" si="100">+IF(ISNUMBER(SUM(C58:DZ58))=TRUE,ROUND(SUM(C58:DZ58),2),"")</f>
        <v/>
      </c>
      <c r="C58" s="2" t="e">
        <f ca="1">+IF(IFTA_Quarterly!$I75&gt;0,ROUND(IFTA_Quarterly!$I75*Int_Exchange_2!C$5/100*C$3,2),0)</f>
        <v>#VALUE!</v>
      </c>
      <c r="D58" s="2" t="e">
        <f ca="1">+IF(IFTA_Quarterly!$I75&gt;0,ROUND(IFTA_Quarterly!$I75*Int_Exchange_2!D$5/100*D$3,2),0)</f>
        <v>#VALUE!</v>
      </c>
      <c r="E58" s="2" t="e">
        <f ca="1">+IF(IFTA_Quarterly!$I75&gt;0,ROUND(IFTA_Quarterly!$I75*Int_Exchange_2!E$5/100*E$3,2),0)</f>
        <v>#VALUE!</v>
      </c>
      <c r="F58" s="2" t="e">
        <f ca="1">+IF(IFTA_Quarterly!$I75&gt;0,ROUND(IFTA_Quarterly!$I75*Int_Exchange_2!F$5/100*F$3,2),0)</f>
        <v>#VALUE!</v>
      </c>
      <c r="G58" s="2" t="e">
        <f ca="1">+IF(IFTA_Quarterly!$I75&gt;0,ROUND(IFTA_Quarterly!$I75*Int_Exchange_2!G$5/100*G$3,2),0)</f>
        <v>#VALUE!</v>
      </c>
      <c r="H58" s="2" t="e">
        <f ca="1">+IF(IFTA_Quarterly!$I75&gt;0,ROUND(IFTA_Quarterly!$I75*Int_Exchange_2!H$5/100*H$3,2),0)</f>
        <v>#VALUE!</v>
      </c>
      <c r="I58" s="2" t="e">
        <f ca="1">+IF(IFTA_Quarterly!$I75&gt;0,ROUND(IFTA_Quarterly!$I75*Int_Exchange_2!I$5/100*I$3,2),0)</f>
        <v>#VALUE!</v>
      </c>
      <c r="J58" s="2" t="e">
        <f ca="1">+IF(IFTA_Quarterly!$I75&gt;0,ROUND(IFTA_Quarterly!$I75*Int_Exchange_2!J$5/100*J$3,2),0)</f>
        <v>#VALUE!</v>
      </c>
      <c r="K58" s="2" t="e">
        <f ca="1">+IF(IFTA_Quarterly!$I75&gt;0,ROUND(IFTA_Quarterly!$I75*Int_Exchange_2!K$5/100*K$3,2),0)</f>
        <v>#VALUE!</v>
      </c>
      <c r="L58" s="2" t="e">
        <f ca="1">+IF(IFTA_Quarterly!$I75&gt;0,ROUND(IFTA_Quarterly!$I75*Int_Exchange_2!L$5/100*L$3,2),0)</f>
        <v>#VALUE!</v>
      </c>
      <c r="M58" s="2" t="e">
        <f ca="1">+IF(IFTA_Quarterly!$I75&gt;0,ROUND(IFTA_Quarterly!$I75*Int_Exchange_2!M$5/100*M$3,2),0)</f>
        <v>#VALUE!</v>
      </c>
      <c r="N58" s="2" t="e">
        <f ca="1">+IF(IFTA_Quarterly!$I75&gt;0,ROUND(IFTA_Quarterly!$I75*Int_Exchange_2!N$5/100*N$3,2),0)</f>
        <v>#VALUE!</v>
      </c>
      <c r="O58" s="2" t="e">
        <f ca="1">+IF(IFTA_Quarterly!$I75&gt;0,ROUND(IFTA_Quarterly!$I75*Int_Exchange_2!O$5/100*O$3,2),0)</f>
        <v>#VALUE!</v>
      </c>
      <c r="P58" s="2" t="e">
        <f ca="1">+IF(IFTA_Quarterly!$I75&gt;0,ROUND(IFTA_Quarterly!$I75*Int_Exchange_2!P$5/100*P$3,2),0)</f>
        <v>#VALUE!</v>
      </c>
      <c r="Q58" s="2" t="e">
        <f ca="1">+IF(IFTA_Quarterly!$I75&gt;0,ROUND(IFTA_Quarterly!$I75*Int_Exchange_2!Q$5/100*Q$3,2),0)</f>
        <v>#VALUE!</v>
      </c>
      <c r="R58" s="2" t="e">
        <f ca="1">+IF(IFTA_Quarterly!$I75&gt;0,ROUND(IFTA_Quarterly!$I75*Int_Exchange_2!R$5/100*R$3,2),0)</f>
        <v>#VALUE!</v>
      </c>
      <c r="S58" s="2" t="e">
        <f ca="1">+IF(IFTA_Quarterly!$I75&gt;0,ROUND(IFTA_Quarterly!$I75*Int_Exchange_2!S$5/100*S$3,2),0)</f>
        <v>#VALUE!</v>
      </c>
      <c r="T58" s="2" t="e">
        <f ca="1">+IF(IFTA_Quarterly!$I75&gt;0,ROUND(IFTA_Quarterly!$I75*Int_Exchange_2!T$5/100*T$3,2),0)</f>
        <v>#VALUE!</v>
      </c>
      <c r="U58" s="2" t="e">
        <f ca="1">+IF(IFTA_Quarterly!$I75&gt;0,ROUND(IFTA_Quarterly!$I75*Int_Exchange_2!U$5/100*U$3,2),0)</f>
        <v>#VALUE!</v>
      </c>
      <c r="V58" s="2" t="e">
        <f ca="1">+IF(IFTA_Quarterly!$I75&gt;0,ROUND(IFTA_Quarterly!$I75*Int_Exchange_2!V$5/100*V$3,2),0)</f>
        <v>#VALUE!</v>
      </c>
      <c r="W58" s="2" t="e">
        <f ca="1">+IF(IFTA_Quarterly!$I75&gt;0,ROUND(IFTA_Quarterly!$I75*Int_Exchange_2!W$5/100*W$3,2),0)</f>
        <v>#VALUE!</v>
      </c>
      <c r="X58" s="2" t="e">
        <f ca="1">+IF(IFTA_Quarterly!$I75&gt;0,ROUND(IFTA_Quarterly!$I75*Int_Exchange_2!X$5/100*X$3,2),0)</f>
        <v>#VALUE!</v>
      </c>
      <c r="Y58" s="2" t="e">
        <f ca="1">+IF(IFTA_Quarterly!$I75&gt;0,ROUND(IFTA_Quarterly!$I75*Int_Exchange_2!Y$5/100*Y$3,2),0)</f>
        <v>#VALUE!</v>
      </c>
      <c r="Z58" s="2" t="e">
        <f ca="1">+IF(IFTA_Quarterly!$I75&gt;0,ROUND(IFTA_Quarterly!$I75*Int_Exchange_2!Z$5/100*Z$3,2),0)</f>
        <v>#VALUE!</v>
      </c>
      <c r="AA58" s="2" t="e">
        <f ca="1">+IF(IFTA_Quarterly!$I75&gt;0,ROUND(IFTA_Quarterly!$I75*Int_Exchange_2!AA$5/100*AA$3,2),0)</f>
        <v>#VALUE!</v>
      </c>
      <c r="AB58" s="2" t="e">
        <f ca="1">+IF(IFTA_Quarterly!$I75&gt;0,ROUND(IFTA_Quarterly!$I75*Int_Exchange_2!AB$5/100*AB$3,2),0)</f>
        <v>#VALUE!</v>
      </c>
      <c r="AC58" s="2" t="e">
        <f ca="1">+IF(IFTA_Quarterly!$I75&gt;0,ROUND(IFTA_Quarterly!$I75*Int_Exchange_2!AC$5/100*AC$3,2),0)</f>
        <v>#VALUE!</v>
      </c>
      <c r="AD58" s="2" t="e">
        <f ca="1">+IF(IFTA_Quarterly!$I75&gt;0,ROUND(IFTA_Quarterly!$I75*Int_Exchange_2!AD$5/100*AD$3,2),0)</f>
        <v>#VALUE!</v>
      </c>
      <c r="AE58" s="2" t="e">
        <f ca="1">+IF(IFTA_Quarterly!$I75&gt;0,ROUND(IFTA_Quarterly!$I75*Int_Exchange_2!AE$5/100*AE$3,2),0)</f>
        <v>#VALUE!</v>
      </c>
      <c r="AF58" s="2" t="e">
        <f ca="1">+IF(IFTA_Quarterly!$I75&gt;0,ROUND(IFTA_Quarterly!$I75*Int_Exchange_2!AF$5/100*AF$3,2),0)</f>
        <v>#VALUE!</v>
      </c>
      <c r="AG58" s="2" t="e">
        <f ca="1">+IF(IFTA_Quarterly!$I75&gt;0,ROUND(IFTA_Quarterly!$I75*Int_Exchange_2!AG$5/100*AG$3,2),0)</f>
        <v>#VALUE!</v>
      </c>
      <c r="AH58" s="2" t="e">
        <f ca="1">+IF(IFTA_Quarterly!$I75&gt;0,ROUND(IFTA_Quarterly!$I75*Int_Exchange_2!AH$5/100*AH$3,2),0)</f>
        <v>#VALUE!</v>
      </c>
      <c r="AI58" s="2" t="e">
        <f ca="1">+IF(IFTA_Quarterly!$I75&gt;0,ROUND(IFTA_Quarterly!$I75*Int_Exchange_2!AI$5/100*AI$3,2),0)</f>
        <v>#VALUE!</v>
      </c>
      <c r="AJ58" s="2" t="e">
        <f ca="1">+IF(IFTA_Quarterly!$I75&gt;0,ROUND(IFTA_Quarterly!$I75*Int_Exchange_2!AJ$5/100*AJ$3,2),0)</f>
        <v>#VALUE!</v>
      </c>
      <c r="AK58" s="2" t="e">
        <f ca="1">+IF(IFTA_Quarterly!$I75&gt;0,ROUND(IFTA_Quarterly!$I75*Int_Exchange_2!AK$5/100*AK$3,2),0)</f>
        <v>#VALUE!</v>
      </c>
      <c r="AL58" s="2" t="e">
        <f ca="1">+IF(IFTA_Quarterly!$I75&gt;0,ROUND(IFTA_Quarterly!$I75*Int_Exchange_2!AL$5/100*AL$3,2),0)</f>
        <v>#VALUE!</v>
      </c>
      <c r="AM58" s="2" t="e">
        <f ca="1">+IF(IFTA_Quarterly!$I75&gt;0,ROUND(IFTA_Quarterly!$I75*Int_Exchange_2!AM$5/100*AM$3,2),0)</f>
        <v>#VALUE!</v>
      </c>
      <c r="AN58" s="2" t="e">
        <f ca="1">+IF(IFTA_Quarterly!$I75&gt;0,ROUND(IFTA_Quarterly!$I75*Int_Exchange_2!AN$5/100*AN$3,2),0)</f>
        <v>#VALUE!</v>
      </c>
      <c r="AO58" s="2" t="e">
        <f ca="1">+IF(IFTA_Quarterly!$I75&gt;0,ROUND(IFTA_Quarterly!$I75*Int_Exchange_2!AO$5/100*AO$3,2),0)</f>
        <v>#VALUE!</v>
      </c>
      <c r="AP58" s="2" t="e">
        <f ca="1">+IF(IFTA_Quarterly!$I75&gt;0,ROUND(IFTA_Quarterly!$I75*Int_Exchange_2!AP$5/100*AP$3,2),0)</f>
        <v>#VALUE!</v>
      </c>
      <c r="AQ58" s="2" t="e">
        <f ca="1">+IF(IFTA_Quarterly!$I75&gt;0,ROUND(IFTA_Quarterly!$I75*Int_Exchange_2!AQ$5/100*AQ$3,2),0)</f>
        <v>#VALUE!</v>
      </c>
      <c r="AR58" s="2" t="e">
        <f ca="1">+IF(IFTA_Quarterly!$I75&gt;0,ROUND(IFTA_Quarterly!$I75*Int_Exchange_2!AR$5/100*AR$3,2),0)</f>
        <v>#VALUE!</v>
      </c>
      <c r="AS58" s="2" t="e">
        <f ca="1">+IF(IFTA_Quarterly!$I75&gt;0,ROUND(IFTA_Quarterly!$I75*Int_Exchange_2!AS$5/100*AS$3,2),0)</f>
        <v>#VALUE!</v>
      </c>
      <c r="AT58" s="2" t="e">
        <f ca="1">+IF(IFTA_Quarterly!$I75&gt;0,ROUND(IFTA_Quarterly!$I75*Int_Exchange_2!AT$5/100*AT$3,2),0)</f>
        <v>#VALUE!</v>
      </c>
      <c r="AU58" s="2" t="e">
        <f ca="1">+IF(IFTA_Quarterly!$I75&gt;0,ROUND(IFTA_Quarterly!$I75*Int_Exchange_2!AU$5/100*AU$3,2),0)</f>
        <v>#VALUE!</v>
      </c>
      <c r="AV58" s="2" t="e">
        <f ca="1">+IF(IFTA_Quarterly!$I75&gt;0,ROUND(IFTA_Quarterly!$I75*Int_Exchange_2!AV$5/100*AV$3,2),0)</f>
        <v>#VALUE!</v>
      </c>
      <c r="AW58" s="2" t="e">
        <f ca="1">+IF(IFTA_Quarterly!$I75&gt;0,ROUND(IFTA_Quarterly!$I75*Int_Exchange_2!AW$5/100*AW$3,2),0)</f>
        <v>#VALUE!</v>
      </c>
      <c r="AX58" s="2" t="e">
        <f ca="1">+IF(IFTA_Quarterly!$I75&gt;0,ROUND(IFTA_Quarterly!$I75*Int_Exchange_2!AX$5/100*AX$3,2),0)</f>
        <v>#VALUE!</v>
      </c>
      <c r="AY58" s="2" t="e">
        <f ca="1">+IF(IFTA_Quarterly!$I75&gt;0,ROUND(IFTA_Quarterly!$I75*Int_Exchange_2!AY$5/100*AY$3,2),0)</f>
        <v>#VALUE!</v>
      </c>
      <c r="AZ58" s="2" t="e">
        <f ca="1">+IF(IFTA_Quarterly!$I75&gt;0,ROUND(IFTA_Quarterly!$I75*Int_Exchange_2!AZ$5/100*AZ$3,2),0)</f>
        <v>#VALUE!</v>
      </c>
      <c r="BA58" s="2" t="e">
        <f ca="1">+IF(IFTA_Quarterly!$I75&gt;0,ROUND(IFTA_Quarterly!$I75*Int_Exchange_2!BA$5/100*BA$3,2),0)</f>
        <v>#VALUE!</v>
      </c>
      <c r="BB58" s="2" t="e">
        <f ca="1">+IF(IFTA_Quarterly!$I75&gt;0,ROUND(IFTA_Quarterly!$I75*Int_Exchange_2!BB$5/100*BB$3,2),0)</f>
        <v>#VALUE!</v>
      </c>
      <c r="BC58" s="2" t="e">
        <f ca="1">+IF(IFTA_Quarterly!$I75&gt;0,ROUND(IFTA_Quarterly!$I75*Int_Exchange_2!BC$5/100*BC$3,2),0)</f>
        <v>#VALUE!</v>
      </c>
      <c r="BD58" s="2" t="e">
        <f ca="1">+IF(IFTA_Quarterly!$I75&gt;0,ROUND(IFTA_Quarterly!$I75*Int_Exchange_2!BD$5/100*BD$3,2),0)</f>
        <v>#VALUE!</v>
      </c>
      <c r="BE58" s="2" t="e">
        <f ca="1">+IF(IFTA_Quarterly!$I75&gt;0,ROUND(IFTA_Quarterly!$I75*Int_Exchange_2!BE$5/100*BE$3,2),0)</f>
        <v>#VALUE!</v>
      </c>
      <c r="BF58" s="2" t="e">
        <f ca="1">+IF(IFTA_Quarterly!$I75&gt;0,ROUND(IFTA_Quarterly!$I75*Int_Exchange_2!BF$5/100*BF$3,2),0)</f>
        <v>#VALUE!</v>
      </c>
      <c r="BG58" s="2" t="e">
        <f ca="1">+IF(IFTA_Quarterly!$I75&gt;0,ROUND(IFTA_Quarterly!$I75*Int_Exchange_2!BG$5/100*BG$3,2),0)</f>
        <v>#VALUE!</v>
      </c>
      <c r="BH58" s="2" t="e">
        <f ca="1">+IF(IFTA_Quarterly!$I75&gt;0,ROUND(IFTA_Quarterly!$I75*Int_Exchange_2!BH$5/100*BH$3,2),0)</f>
        <v>#VALUE!</v>
      </c>
      <c r="BI58" s="2" t="e">
        <f ca="1">+IF(IFTA_Quarterly!$I75&gt;0,ROUND(IFTA_Quarterly!$I75*Int_Exchange_2!BI$5/100*BI$3,2),0)</f>
        <v>#VALUE!</v>
      </c>
      <c r="BJ58" s="2" t="e">
        <f ca="1">+IF(IFTA_Quarterly!$I75&gt;0,ROUND(IFTA_Quarterly!$I75*Int_Exchange_2!BJ$5/100*BJ$3,2),0)</f>
        <v>#VALUE!</v>
      </c>
      <c r="BK58" s="2" t="e">
        <f ca="1">+IF(IFTA_Quarterly!$I75&gt;0,ROUND(IFTA_Quarterly!$I75*Int_Exchange_2!BK$5/100*BK$3,2),0)</f>
        <v>#VALUE!</v>
      </c>
      <c r="BL58" s="2" t="e">
        <f ca="1">+IF(IFTA_Quarterly!$I75&gt;0,ROUND(IFTA_Quarterly!$I75*Int_Exchange_2!BL$5/100*BL$3,2),0)</f>
        <v>#VALUE!</v>
      </c>
      <c r="BM58" s="2" t="e">
        <f ca="1">+IF(IFTA_Quarterly!$I75&gt;0,ROUND(IFTA_Quarterly!$I75*Int_Exchange_2!BM$5/100*BM$3,2),0)</f>
        <v>#VALUE!</v>
      </c>
      <c r="BN58" s="2" t="e">
        <f ca="1">+IF(IFTA_Quarterly!$I75&gt;0,ROUND(IFTA_Quarterly!$I75*Int_Exchange_2!BN$5/100*BN$3,2),0)</f>
        <v>#VALUE!</v>
      </c>
      <c r="BO58" s="2" t="e">
        <f ca="1">+IF(IFTA_Quarterly!$I75&gt;0,ROUND(IFTA_Quarterly!$I75*Int_Exchange_2!BO$5/100*BO$3,2),0)</f>
        <v>#VALUE!</v>
      </c>
      <c r="BP58" s="2" t="e">
        <f ca="1">+IF(IFTA_Quarterly!$I75&gt;0,ROUND(IFTA_Quarterly!$I75*Int_Exchange_2!BP$5/100*BP$3,2),0)</f>
        <v>#VALUE!</v>
      </c>
      <c r="BQ58" s="2" t="e">
        <f ca="1">+IF(IFTA_Quarterly!$I75&gt;0,ROUND(IFTA_Quarterly!$I75*Int_Exchange_2!BQ$5/100*BQ$3,2),0)</f>
        <v>#VALUE!</v>
      </c>
      <c r="BR58" s="2" t="e">
        <f ca="1">+IF(IFTA_Quarterly!$I75&gt;0,ROUND(IFTA_Quarterly!$I75*Int_Exchange_2!BR$5/100*BR$3,2),0)</f>
        <v>#VALUE!</v>
      </c>
      <c r="BS58" s="2" t="e">
        <f ca="1">+IF(IFTA_Quarterly!$I75&gt;0,ROUND(IFTA_Quarterly!$I75*Int_Exchange_2!BS$5/100*BS$3,2),0)</f>
        <v>#VALUE!</v>
      </c>
      <c r="BT58" s="2" t="e">
        <f ca="1">+IF(IFTA_Quarterly!$I75&gt;0,ROUND(IFTA_Quarterly!$I75*Int_Exchange_2!BT$5/100*BT$3,2),0)</f>
        <v>#VALUE!</v>
      </c>
      <c r="BU58" s="2" t="e">
        <f ca="1">+IF(IFTA_Quarterly!$I75&gt;0,ROUND(IFTA_Quarterly!$I75*Int_Exchange_2!BU$5/100*BU$3,2),0)</f>
        <v>#VALUE!</v>
      </c>
      <c r="BV58" s="2" t="e">
        <f ca="1">+IF(IFTA_Quarterly!$I75&gt;0,ROUND(IFTA_Quarterly!$I75*Int_Exchange_2!BV$5/100*BV$3,2),0)</f>
        <v>#VALUE!</v>
      </c>
      <c r="BW58" s="2" t="e">
        <f ca="1">+IF(IFTA_Quarterly!$I75&gt;0,ROUND(IFTA_Quarterly!$I75*Int_Exchange_2!BW$5/100*BW$3,2),0)</f>
        <v>#VALUE!</v>
      </c>
      <c r="BX58" s="2" t="e">
        <f ca="1">+IF(IFTA_Quarterly!$I75&gt;0,ROUND(IFTA_Quarterly!$I75*Int_Exchange_2!BX$5/100*BX$3,2),0)</f>
        <v>#VALUE!</v>
      </c>
      <c r="BY58" s="2" t="e">
        <f ca="1">+IF(IFTA_Quarterly!$I75&gt;0,ROUND(IFTA_Quarterly!$I75*Int_Exchange_2!BY$5/100*BY$3,2),0)</f>
        <v>#VALUE!</v>
      </c>
      <c r="BZ58" s="2" t="e">
        <f ca="1">+IF(IFTA_Quarterly!$I75&gt;0,ROUND(IFTA_Quarterly!$I75*Int_Exchange_2!BZ$5/100*BZ$3,2),0)</f>
        <v>#VALUE!</v>
      </c>
      <c r="CA58" s="2" t="e">
        <f ca="1">+IF(IFTA_Quarterly!$I75&gt;0,ROUND(IFTA_Quarterly!$I75*Int_Exchange_2!CA$5/100*CA$3,2),0)</f>
        <v>#VALUE!</v>
      </c>
      <c r="CB58" s="2" t="e">
        <f ca="1">+IF(IFTA_Quarterly!$I75&gt;0,ROUND(IFTA_Quarterly!$I75*Int_Exchange_2!CB$5/100*CB$3,2),0)</f>
        <v>#VALUE!</v>
      </c>
      <c r="CC58" s="2" t="e">
        <f ca="1">+IF(IFTA_Quarterly!$I75&gt;0,ROUND(IFTA_Quarterly!$I75*Int_Exchange_2!CC$5/100*CC$3,2),0)</f>
        <v>#VALUE!</v>
      </c>
      <c r="CD58" s="2" t="e">
        <f ca="1">+IF(IFTA_Quarterly!$I75&gt;0,ROUND(IFTA_Quarterly!$I75*Int_Exchange_2!CD$5/100*CD$3,2),0)</f>
        <v>#VALUE!</v>
      </c>
      <c r="CE58" s="2" t="e">
        <f ca="1">+IF(IFTA_Quarterly!$I75&gt;0,ROUND(IFTA_Quarterly!$I75*Int_Exchange_2!CE$5/100*CE$3,2),0)</f>
        <v>#VALUE!</v>
      </c>
      <c r="CF58" s="2" t="e">
        <f ca="1">+IF(IFTA_Quarterly!$I75&gt;0,ROUND(IFTA_Quarterly!$I75*Int_Exchange_2!CF$5/100*CF$3,2),0)</f>
        <v>#VALUE!</v>
      </c>
      <c r="CG58" s="2" t="e">
        <f ca="1">+IF(IFTA_Quarterly!$I75&gt;0,ROUND(IFTA_Quarterly!$I75*Int_Exchange_2!CG$5/100*CG$3,2),0)</f>
        <v>#VALUE!</v>
      </c>
      <c r="CH58" s="2" t="e">
        <f ca="1">+IF(IFTA_Quarterly!$I75&gt;0,ROUND(IFTA_Quarterly!$I75*Int_Exchange_2!CH$5/100*CH$3,2),0)</f>
        <v>#VALUE!</v>
      </c>
      <c r="CI58" s="2" t="e">
        <f ca="1">+IF(IFTA_Quarterly!$I75&gt;0,ROUND(IFTA_Quarterly!$I75*Int_Exchange_2!CI$5/100*CI$3,2),0)</f>
        <v>#VALUE!</v>
      </c>
      <c r="CJ58" s="2" t="e">
        <f ca="1">+IF(IFTA_Quarterly!$I75&gt;0,ROUND(IFTA_Quarterly!$I75*Int_Exchange_2!CJ$5/100*CJ$3,2),0)</f>
        <v>#VALUE!</v>
      </c>
      <c r="CK58" s="2" t="e">
        <f ca="1">+IF(IFTA_Quarterly!$I75&gt;0,ROUND(IFTA_Quarterly!$I75*Int_Exchange_2!CK$5/100*CK$3,2),0)</f>
        <v>#VALUE!</v>
      </c>
      <c r="CL58" s="2" t="e">
        <f ca="1">+IF(IFTA_Quarterly!$I75&gt;0,ROUND(IFTA_Quarterly!$I75*Int_Exchange_2!CL$5/100*CL$3,2),0)</f>
        <v>#VALUE!</v>
      </c>
      <c r="CM58" s="2" t="e">
        <f ca="1">+IF(IFTA_Quarterly!$I75&gt;0,ROUND(IFTA_Quarterly!$I75*Int_Exchange_2!CM$5/100*CM$3,2),0)</f>
        <v>#VALUE!</v>
      </c>
      <c r="CN58" s="2" t="e">
        <f ca="1">+IF(IFTA_Quarterly!$I75&gt;0,ROUND(IFTA_Quarterly!$I75*Int_Exchange_2!CN$5/100*CN$3,2),0)</f>
        <v>#VALUE!</v>
      </c>
      <c r="CO58" s="2" t="e">
        <f ca="1">+IF(IFTA_Quarterly!$I75&gt;0,ROUND(IFTA_Quarterly!$I75*Int_Exchange_2!CO$5/100*CO$3,2),0)</f>
        <v>#VALUE!</v>
      </c>
      <c r="CP58" s="2" t="e">
        <f ca="1">+IF(IFTA_Quarterly!$I75&gt;0,ROUND(IFTA_Quarterly!$I75*Int_Exchange_2!CP$5/100*CP$3,2),0)</f>
        <v>#VALUE!</v>
      </c>
      <c r="CQ58" s="2" t="e">
        <f ca="1">+IF(IFTA_Quarterly!$I75&gt;0,ROUND(IFTA_Quarterly!$I75*Int_Exchange_2!CQ$5/100*CQ$3,2),0)</f>
        <v>#VALUE!</v>
      </c>
      <c r="CR58" s="2" t="e">
        <f ca="1">+IF(IFTA_Quarterly!$I75&gt;0,ROUND(IFTA_Quarterly!$I75*Int_Exchange_2!CR$5/100*CR$3,2),0)</f>
        <v>#VALUE!</v>
      </c>
      <c r="CS58" s="2" t="e">
        <f ca="1">+IF(IFTA_Quarterly!$I75&gt;0,ROUND(IFTA_Quarterly!$I75*Int_Exchange_2!CS$5/100*CS$3,2),0)</f>
        <v>#VALUE!</v>
      </c>
      <c r="CT58" s="2" t="e">
        <f ca="1">+IF(IFTA_Quarterly!$I75&gt;0,ROUND(IFTA_Quarterly!$I75*Int_Exchange_2!CT$5/100*CT$3,2),0)</f>
        <v>#VALUE!</v>
      </c>
      <c r="CU58" s="2" t="e">
        <f ca="1">+IF(IFTA_Quarterly!$I75&gt;0,ROUND(IFTA_Quarterly!$I75*Int_Exchange_2!CU$5/100*CU$3,2),0)</f>
        <v>#VALUE!</v>
      </c>
      <c r="CV58" s="2" t="e">
        <f ca="1">+IF(IFTA_Quarterly!$I75&gt;0,ROUND(IFTA_Quarterly!$I75*Int_Exchange_2!CV$5/100*CV$3,2),0)</f>
        <v>#VALUE!</v>
      </c>
      <c r="CW58" s="2" t="e">
        <f ca="1">+IF(IFTA_Quarterly!$I75&gt;0,ROUND(IFTA_Quarterly!$I75*Int_Exchange_2!CW$5/100*CW$3,2),0)</f>
        <v>#VALUE!</v>
      </c>
      <c r="CX58" s="2" t="e">
        <f ca="1">+IF(IFTA_Quarterly!$I75&gt;0,ROUND(IFTA_Quarterly!$I75*Int_Exchange_2!CX$5/100*CX$3,2),0)</f>
        <v>#VALUE!</v>
      </c>
      <c r="CY58" s="2" t="e">
        <f ca="1">+IF(IFTA_Quarterly!$I75&gt;0,ROUND(IFTA_Quarterly!$I75*Int_Exchange_2!CY$5/100*CY$3,2),0)</f>
        <v>#VALUE!</v>
      </c>
      <c r="CZ58" s="2" t="e">
        <f ca="1">+IF(IFTA_Quarterly!$I75&gt;0,ROUND(IFTA_Quarterly!$I75*Int_Exchange_2!CZ$5/100*CZ$3,2),0)</f>
        <v>#VALUE!</v>
      </c>
      <c r="DA58" s="2" t="e">
        <f ca="1">+IF(IFTA_Quarterly!$I75&gt;0,ROUND(IFTA_Quarterly!$I75*Int_Exchange_2!DA$5/100*DA$3,2),0)</f>
        <v>#VALUE!</v>
      </c>
      <c r="DB58" s="2" t="e">
        <f ca="1">+IF(IFTA_Quarterly!$I75&gt;0,ROUND(IFTA_Quarterly!$I75*Int_Exchange_2!DB$5/100*DB$3,2),0)</f>
        <v>#VALUE!</v>
      </c>
      <c r="DC58" s="2" t="e">
        <f ca="1">+IF(IFTA_Quarterly!$I75&gt;0,ROUND(IFTA_Quarterly!$I75*Int_Exchange_2!DC$5/100*DC$3,2),0)</f>
        <v>#VALUE!</v>
      </c>
      <c r="DD58" s="2" t="e">
        <f ca="1">+IF(IFTA_Quarterly!$I75&gt;0,ROUND(IFTA_Quarterly!$I75*Int_Exchange_2!DD$5/100*DD$3,2),0)</f>
        <v>#VALUE!</v>
      </c>
      <c r="DE58" s="2" t="e">
        <f ca="1">+IF(IFTA_Quarterly!$I75&gt;0,ROUND(IFTA_Quarterly!$I75*Int_Exchange_2!DE$5/100*DE$3,2),0)</f>
        <v>#VALUE!</v>
      </c>
      <c r="DF58" s="2" t="e">
        <f ca="1">+IF(IFTA_Quarterly!$I75&gt;0,ROUND(IFTA_Quarterly!$I75*Int_Exchange_2!DF$5/100*DF$3,2),0)</f>
        <v>#VALUE!</v>
      </c>
      <c r="DG58" s="2" t="e">
        <f ca="1">+IF(IFTA_Quarterly!$I75&gt;0,ROUND(IFTA_Quarterly!$I75*Int_Exchange_2!DG$5/100*DG$3,2),0)</f>
        <v>#VALUE!</v>
      </c>
      <c r="DH58" s="2" t="e">
        <f ca="1">+IF(IFTA_Quarterly!$I75&gt;0,ROUND(IFTA_Quarterly!$I75*Int_Exchange_2!DH$5/100*DH$3,2),0)</f>
        <v>#VALUE!</v>
      </c>
      <c r="DI58" s="2" t="e">
        <f ca="1">+IF(IFTA_Quarterly!$I75&gt;0,ROUND(IFTA_Quarterly!$I75*Int_Exchange_2!DI$5/100*DI$3,2),0)</f>
        <v>#VALUE!</v>
      </c>
      <c r="DJ58" s="2" t="e">
        <f ca="1">+IF(IFTA_Quarterly!$I75&gt;0,ROUND(IFTA_Quarterly!$I75*Int_Exchange_2!DJ$5/100*DJ$3,2),0)</f>
        <v>#VALUE!</v>
      </c>
      <c r="DK58" s="2" t="e">
        <f ca="1">+IF(IFTA_Quarterly!$I75&gt;0,ROUND(IFTA_Quarterly!$I75*Int_Exchange_2!DK$5/100*DK$3,2),0)</f>
        <v>#VALUE!</v>
      </c>
      <c r="DL58" s="2" t="e">
        <f ca="1">+IF(IFTA_Quarterly!$I75&gt;0,ROUND(IFTA_Quarterly!$I75*Int_Exchange_2!DL$5/100*DL$3,2),0)</f>
        <v>#VALUE!</v>
      </c>
      <c r="DM58" s="2" t="e">
        <f ca="1">+IF(IFTA_Quarterly!$I75&gt;0,ROUND(IFTA_Quarterly!$I75*Int_Exchange_2!DM$5/100*DM$3,2),0)</f>
        <v>#VALUE!</v>
      </c>
      <c r="DN58" s="2" t="e">
        <f ca="1">+IF(IFTA_Quarterly!$I75&gt;0,ROUND(IFTA_Quarterly!$I75*Int_Exchange_2!DN$5/100*DN$3,2),0)</f>
        <v>#VALUE!</v>
      </c>
      <c r="DO58" s="2" t="e">
        <f ca="1">+IF(IFTA_Quarterly!$I75&gt;0,ROUND(IFTA_Quarterly!$I75*Int_Exchange_2!DO$5/100*DO$3,2),0)</f>
        <v>#VALUE!</v>
      </c>
      <c r="DP58" s="2" t="e">
        <f ca="1">+IF(IFTA_Quarterly!$I75&gt;0,ROUND(IFTA_Quarterly!$I75*Int_Exchange_2!DP$5/100*DP$3,2),0)</f>
        <v>#VALUE!</v>
      </c>
      <c r="DQ58" s="2" t="e">
        <f ca="1">+IF(IFTA_Quarterly!$I75&gt;0,ROUND(IFTA_Quarterly!$I75*Int_Exchange_2!DQ$5/100*DQ$3,2),0)</f>
        <v>#VALUE!</v>
      </c>
      <c r="DR58" s="2" t="e">
        <f ca="1">+IF(IFTA_Quarterly!$I75&gt;0,ROUND(IFTA_Quarterly!$I75*Int_Exchange_2!DR$5/100*DR$3,2),0)</f>
        <v>#VALUE!</v>
      </c>
      <c r="DS58" s="2" t="e">
        <f ca="1">+IF(IFTA_Quarterly!$I75&gt;0,ROUND(IFTA_Quarterly!$I75*Int_Exchange_2!DS$5/100*DS$3,2),0)</f>
        <v>#VALUE!</v>
      </c>
      <c r="DT58" s="2" t="e">
        <f ca="1">+IF(IFTA_Quarterly!$I75&gt;0,ROUND(IFTA_Quarterly!$I75*Int_Exchange_2!DT$5/100*DT$3,2),0)</f>
        <v>#VALUE!</v>
      </c>
      <c r="DU58" s="2" t="e">
        <f ca="1">+IF(IFTA_Quarterly!$I75&gt;0,ROUND(IFTA_Quarterly!$I75*Int_Exchange_2!DU$5/100*DU$3,2),0)</f>
        <v>#VALUE!</v>
      </c>
      <c r="DV58" s="2" t="e">
        <f ca="1">+IF(IFTA_Quarterly!$I75&gt;0,ROUND(IFTA_Quarterly!$I75*Int_Exchange_2!DV$5/100*DV$3,2),0)</f>
        <v>#VALUE!</v>
      </c>
      <c r="DW58" s="2" t="e">
        <f ca="1">+IF(IFTA_Quarterly!$I75&gt;0,ROUND(IFTA_Quarterly!$I75*Int_Exchange_2!DW$5/100*DW$3,2),0)</f>
        <v>#VALUE!</v>
      </c>
      <c r="DX58" s="2" t="e">
        <f ca="1">+IF(IFTA_Quarterly!$I75&gt;0,ROUND(IFTA_Quarterly!$I75*Int_Exchange_2!DX$5/100*DX$3,2),0)</f>
        <v>#VALUE!</v>
      </c>
      <c r="DY58" s="2" t="e">
        <f ca="1">+IF(IFTA_Quarterly!$I75&gt;0,ROUND(IFTA_Quarterly!$I75*Int_Exchange_2!DY$5/100*DY$3,2),0)</f>
        <v>#VALUE!</v>
      </c>
      <c r="DZ58" s="2" t="e">
        <f ca="1">+IF(IFTA_Quarterly!$I75&gt;0,ROUND(IFTA_Quarterly!$I75*Int_Exchange_2!DZ$5/100*DZ$3,2),0)</f>
        <v>#VALUE!</v>
      </c>
      <c r="EA58" s="2" t="e">
        <f ca="1">+IF(IFTA_Quarterly!$I75&gt;0,ROUND(IFTA_Quarterly!$I75*Int_Exchange_2!EA$5/100*EA$3,2),0)</f>
        <v>#VALUE!</v>
      </c>
      <c r="EB58" s="2" t="e">
        <f ca="1">+IF(IFTA_Quarterly!$I75&gt;0,ROUND(IFTA_Quarterly!$I75*Int_Exchange_2!EB$5/100*EB$3,2),0)</f>
        <v>#VALUE!</v>
      </c>
      <c r="EC58" s="2" t="e">
        <f ca="1">+IF(IFTA_Quarterly!$I75&gt;0,ROUND(IFTA_Quarterly!$I75*Int_Exchange_2!EC$5/100*EC$3,2),0)</f>
        <v>#VALUE!</v>
      </c>
      <c r="ED58" s="2" t="e">
        <f ca="1">+IF(IFTA_Quarterly!$I75&gt;0,ROUND(IFTA_Quarterly!$I75*Int_Exchange_2!ED$5/100*ED$3,2),0)</f>
        <v>#VALUE!</v>
      </c>
      <c r="EE58" s="2" t="e">
        <f ca="1">+IF(IFTA_Quarterly!$I75&gt;0,ROUND(IFTA_Quarterly!$I75*Int_Exchange_2!EE$5/100*EE$3,2),0)</f>
        <v>#VALUE!</v>
      </c>
    </row>
    <row r="59" spans="1:135" x14ac:dyDescent="0.25">
      <c r="A59" s="2" t="s">
        <v>180</v>
      </c>
      <c r="B59" s="2" t="str">
        <f t="shared" ref="B59" ca="1" si="101">+IF(ISNUMBER(SUM(C59:DZ59))=TRUE,ROUND(SUM(C59:DZ59),2),"")</f>
        <v/>
      </c>
      <c r="C59" s="2" t="e">
        <f ca="1">+IF(IFTA_Quarterly!$I76&gt;0,ROUND(IFTA_Quarterly!$I76*Int_Exchange_2!C$5/100*C$3,2),0)</f>
        <v>#VALUE!</v>
      </c>
      <c r="D59" s="2" t="e">
        <f ca="1">+IF(IFTA_Quarterly!$I76&gt;0,ROUND(IFTA_Quarterly!$I76*Int_Exchange_2!D$5/100*D$3,2),0)</f>
        <v>#VALUE!</v>
      </c>
      <c r="E59" s="2" t="e">
        <f ca="1">+IF(IFTA_Quarterly!$I76&gt;0,ROUND(IFTA_Quarterly!$I76*Int_Exchange_2!E$5/100*E$3,2),0)</f>
        <v>#VALUE!</v>
      </c>
      <c r="F59" s="2" t="e">
        <f ca="1">+IF(IFTA_Quarterly!$I76&gt;0,ROUND(IFTA_Quarterly!$I76*Int_Exchange_2!F$5/100*F$3,2),0)</f>
        <v>#VALUE!</v>
      </c>
      <c r="G59" s="2" t="e">
        <f ca="1">+IF(IFTA_Quarterly!$I76&gt;0,ROUND(IFTA_Quarterly!$I76*Int_Exchange_2!G$5/100*G$3,2),0)</f>
        <v>#VALUE!</v>
      </c>
      <c r="H59" s="2" t="e">
        <f ca="1">+IF(IFTA_Quarterly!$I76&gt;0,ROUND(IFTA_Quarterly!$I76*Int_Exchange_2!H$5/100*H$3,2),0)</f>
        <v>#VALUE!</v>
      </c>
      <c r="I59" s="2" t="e">
        <f ca="1">+IF(IFTA_Quarterly!$I76&gt;0,ROUND(IFTA_Quarterly!$I76*Int_Exchange_2!I$5/100*I$3,2),0)</f>
        <v>#VALUE!</v>
      </c>
      <c r="J59" s="2" t="e">
        <f ca="1">+IF(IFTA_Quarterly!$I76&gt;0,ROUND(IFTA_Quarterly!$I76*Int_Exchange_2!J$5/100*J$3,2),0)</f>
        <v>#VALUE!</v>
      </c>
      <c r="K59" s="2" t="e">
        <f ca="1">+IF(IFTA_Quarterly!$I76&gt;0,ROUND(IFTA_Quarterly!$I76*Int_Exchange_2!K$5/100*K$3,2),0)</f>
        <v>#VALUE!</v>
      </c>
      <c r="L59" s="2" t="e">
        <f ca="1">+IF(IFTA_Quarterly!$I76&gt;0,ROUND(IFTA_Quarterly!$I76*Int_Exchange_2!L$5/100*L$3,2),0)</f>
        <v>#VALUE!</v>
      </c>
      <c r="M59" s="2" t="e">
        <f ca="1">+IF(IFTA_Quarterly!$I76&gt;0,ROUND(IFTA_Quarterly!$I76*Int_Exchange_2!M$5/100*M$3,2),0)</f>
        <v>#VALUE!</v>
      </c>
      <c r="N59" s="2" t="e">
        <f ca="1">+IF(IFTA_Quarterly!$I76&gt;0,ROUND(IFTA_Quarterly!$I76*Int_Exchange_2!N$5/100*N$3,2),0)</f>
        <v>#VALUE!</v>
      </c>
      <c r="O59" s="2" t="e">
        <f ca="1">+IF(IFTA_Quarterly!$I76&gt;0,ROUND(IFTA_Quarterly!$I76*Int_Exchange_2!O$5/100*O$3,2),0)</f>
        <v>#VALUE!</v>
      </c>
      <c r="P59" s="2" t="e">
        <f ca="1">+IF(IFTA_Quarterly!$I76&gt;0,ROUND(IFTA_Quarterly!$I76*Int_Exchange_2!P$5/100*P$3,2),0)</f>
        <v>#VALUE!</v>
      </c>
      <c r="Q59" s="2" t="e">
        <f ca="1">+IF(IFTA_Quarterly!$I76&gt;0,ROUND(IFTA_Quarterly!$I76*Int_Exchange_2!Q$5/100*Q$3,2),0)</f>
        <v>#VALUE!</v>
      </c>
      <c r="R59" s="2" t="e">
        <f ca="1">+IF(IFTA_Quarterly!$I76&gt;0,ROUND(IFTA_Quarterly!$I76*Int_Exchange_2!R$5/100*R$3,2),0)</f>
        <v>#VALUE!</v>
      </c>
      <c r="S59" s="2" t="e">
        <f ca="1">+IF(IFTA_Quarterly!$I76&gt;0,ROUND(IFTA_Quarterly!$I76*Int_Exchange_2!S$5/100*S$3,2),0)</f>
        <v>#VALUE!</v>
      </c>
      <c r="T59" s="2" t="e">
        <f ca="1">+IF(IFTA_Quarterly!$I76&gt;0,ROUND(IFTA_Quarterly!$I76*Int_Exchange_2!T$5/100*T$3,2),0)</f>
        <v>#VALUE!</v>
      </c>
      <c r="U59" s="2" t="e">
        <f ca="1">+IF(IFTA_Quarterly!$I76&gt;0,ROUND(IFTA_Quarterly!$I76*Int_Exchange_2!U$5/100*U$3,2),0)</f>
        <v>#VALUE!</v>
      </c>
      <c r="V59" s="2" t="e">
        <f ca="1">+IF(IFTA_Quarterly!$I76&gt;0,ROUND(IFTA_Quarterly!$I76*Int_Exchange_2!V$5/100*V$3,2),0)</f>
        <v>#VALUE!</v>
      </c>
      <c r="W59" s="2" t="e">
        <f ca="1">+IF(IFTA_Quarterly!$I76&gt;0,ROUND(IFTA_Quarterly!$I76*Int_Exchange_2!W$5/100*W$3,2),0)</f>
        <v>#VALUE!</v>
      </c>
      <c r="X59" s="2" t="e">
        <f ca="1">+IF(IFTA_Quarterly!$I76&gt;0,ROUND(IFTA_Quarterly!$I76*Int_Exchange_2!X$5/100*X$3,2),0)</f>
        <v>#VALUE!</v>
      </c>
      <c r="Y59" s="2" t="e">
        <f ca="1">+IF(IFTA_Quarterly!$I76&gt;0,ROUND(IFTA_Quarterly!$I76*Int_Exchange_2!Y$5/100*Y$3,2),0)</f>
        <v>#VALUE!</v>
      </c>
      <c r="Z59" s="2" t="e">
        <f ca="1">+IF(IFTA_Quarterly!$I76&gt;0,ROUND(IFTA_Quarterly!$I76*Int_Exchange_2!Z$5/100*Z$3,2),0)</f>
        <v>#VALUE!</v>
      </c>
      <c r="AA59" s="2" t="e">
        <f ca="1">+IF(IFTA_Quarterly!$I76&gt;0,ROUND(IFTA_Quarterly!$I76*Int_Exchange_2!AA$5/100*AA$3,2),0)</f>
        <v>#VALUE!</v>
      </c>
      <c r="AB59" s="2" t="e">
        <f ca="1">+IF(IFTA_Quarterly!$I76&gt;0,ROUND(IFTA_Quarterly!$I76*Int_Exchange_2!AB$5/100*AB$3,2),0)</f>
        <v>#VALUE!</v>
      </c>
      <c r="AC59" s="2" t="e">
        <f ca="1">+IF(IFTA_Quarterly!$I76&gt;0,ROUND(IFTA_Quarterly!$I76*Int_Exchange_2!AC$5/100*AC$3,2),0)</f>
        <v>#VALUE!</v>
      </c>
      <c r="AD59" s="2" t="e">
        <f ca="1">+IF(IFTA_Quarterly!$I76&gt;0,ROUND(IFTA_Quarterly!$I76*Int_Exchange_2!AD$5/100*AD$3,2),0)</f>
        <v>#VALUE!</v>
      </c>
      <c r="AE59" s="2" t="e">
        <f ca="1">+IF(IFTA_Quarterly!$I76&gt;0,ROUND(IFTA_Quarterly!$I76*Int_Exchange_2!AE$5/100*AE$3,2),0)</f>
        <v>#VALUE!</v>
      </c>
      <c r="AF59" s="2" t="e">
        <f ca="1">+IF(IFTA_Quarterly!$I76&gt;0,ROUND(IFTA_Quarterly!$I76*Int_Exchange_2!AF$5/100*AF$3,2),0)</f>
        <v>#VALUE!</v>
      </c>
      <c r="AG59" s="2" t="e">
        <f ca="1">+IF(IFTA_Quarterly!$I76&gt;0,ROUND(IFTA_Quarterly!$I76*Int_Exchange_2!AG$5/100*AG$3,2),0)</f>
        <v>#VALUE!</v>
      </c>
      <c r="AH59" s="2" t="e">
        <f ca="1">+IF(IFTA_Quarterly!$I76&gt;0,ROUND(IFTA_Quarterly!$I76*Int_Exchange_2!AH$5/100*AH$3,2),0)</f>
        <v>#VALUE!</v>
      </c>
      <c r="AI59" s="2" t="e">
        <f ca="1">+IF(IFTA_Quarterly!$I76&gt;0,ROUND(IFTA_Quarterly!$I76*Int_Exchange_2!AI$5/100*AI$3,2),0)</f>
        <v>#VALUE!</v>
      </c>
      <c r="AJ59" s="2" t="e">
        <f ca="1">+IF(IFTA_Quarterly!$I76&gt;0,ROUND(IFTA_Quarterly!$I76*Int_Exchange_2!AJ$5/100*AJ$3,2),0)</f>
        <v>#VALUE!</v>
      </c>
      <c r="AK59" s="2" t="e">
        <f ca="1">+IF(IFTA_Quarterly!$I76&gt;0,ROUND(IFTA_Quarterly!$I76*Int_Exchange_2!AK$5/100*AK$3,2),0)</f>
        <v>#VALUE!</v>
      </c>
      <c r="AL59" s="2" t="e">
        <f ca="1">+IF(IFTA_Quarterly!$I76&gt;0,ROUND(IFTA_Quarterly!$I76*Int_Exchange_2!AL$5/100*AL$3,2),0)</f>
        <v>#VALUE!</v>
      </c>
      <c r="AM59" s="2" t="e">
        <f ca="1">+IF(IFTA_Quarterly!$I76&gt;0,ROUND(IFTA_Quarterly!$I76*Int_Exchange_2!AM$5/100*AM$3,2),0)</f>
        <v>#VALUE!</v>
      </c>
      <c r="AN59" s="2" t="e">
        <f ca="1">+IF(IFTA_Quarterly!$I76&gt;0,ROUND(IFTA_Quarterly!$I76*Int_Exchange_2!AN$5/100*AN$3,2),0)</f>
        <v>#VALUE!</v>
      </c>
      <c r="AO59" s="2" t="e">
        <f ca="1">+IF(IFTA_Quarterly!$I76&gt;0,ROUND(IFTA_Quarterly!$I76*Int_Exchange_2!AO$5/100*AO$3,2),0)</f>
        <v>#VALUE!</v>
      </c>
      <c r="AP59" s="2" t="e">
        <f ca="1">+IF(IFTA_Quarterly!$I76&gt;0,ROUND(IFTA_Quarterly!$I76*Int_Exchange_2!AP$5/100*AP$3,2),0)</f>
        <v>#VALUE!</v>
      </c>
      <c r="AQ59" s="2" t="e">
        <f ca="1">+IF(IFTA_Quarterly!$I76&gt;0,ROUND(IFTA_Quarterly!$I76*Int_Exchange_2!AQ$5/100*AQ$3,2),0)</f>
        <v>#VALUE!</v>
      </c>
      <c r="AR59" s="2" t="e">
        <f ca="1">+IF(IFTA_Quarterly!$I76&gt;0,ROUND(IFTA_Quarterly!$I76*Int_Exchange_2!AR$5/100*AR$3,2),0)</f>
        <v>#VALUE!</v>
      </c>
      <c r="AS59" s="2" t="e">
        <f ca="1">+IF(IFTA_Quarterly!$I76&gt;0,ROUND(IFTA_Quarterly!$I76*Int_Exchange_2!AS$5/100*AS$3,2),0)</f>
        <v>#VALUE!</v>
      </c>
      <c r="AT59" s="2" t="e">
        <f ca="1">+IF(IFTA_Quarterly!$I76&gt;0,ROUND(IFTA_Quarterly!$I76*Int_Exchange_2!AT$5/100*AT$3,2),0)</f>
        <v>#VALUE!</v>
      </c>
      <c r="AU59" s="2" t="e">
        <f ca="1">+IF(IFTA_Quarterly!$I76&gt;0,ROUND(IFTA_Quarterly!$I76*Int_Exchange_2!AU$5/100*AU$3,2),0)</f>
        <v>#VALUE!</v>
      </c>
      <c r="AV59" s="2" t="e">
        <f ca="1">+IF(IFTA_Quarterly!$I76&gt;0,ROUND(IFTA_Quarterly!$I76*Int_Exchange_2!AV$5/100*AV$3,2),0)</f>
        <v>#VALUE!</v>
      </c>
      <c r="AW59" s="2" t="e">
        <f ca="1">+IF(IFTA_Quarterly!$I76&gt;0,ROUND(IFTA_Quarterly!$I76*Int_Exchange_2!AW$5/100*AW$3,2),0)</f>
        <v>#VALUE!</v>
      </c>
      <c r="AX59" s="2" t="e">
        <f ca="1">+IF(IFTA_Quarterly!$I76&gt;0,ROUND(IFTA_Quarterly!$I76*Int_Exchange_2!AX$5/100*AX$3,2),0)</f>
        <v>#VALUE!</v>
      </c>
      <c r="AY59" s="2" t="e">
        <f ca="1">+IF(IFTA_Quarterly!$I76&gt;0,ROUND(IFTA_Quarterly!$I76*Int_Exchange_2!AY$5/100*AY$3,2),0)</f>
        <v>#VALUE!</v>
      </c>
      <c r="AZ59" s="2" t="e">
        <f ca="1">+IF(IFTA_Quarterly!$I76&gt;0,ROUND(IFTA_Quarterly!$I76*Int_Exchange_2!AZ$5/100*AZ$3,2),0)</f>
        <v>#VALUE!</v>
      </c>
      <c r="BA59" s="2" t="e">
        <f ca="1">+IF(IFTA_Quarterly!$I76&gt;0,ROUND(IFTA_Quarterly!$I76*Int_Exchange_2!BA$5/100*BA$3,2),0)</f>
        <v>#VALUE!</v>
      </c>
      <c r="BB59" s="2" t="e">
        <f ca="1">+IF(IFTA_Quarterly!$I76&gt;0,ROUND(IFTA_Quarterly!$I76*Int_Exchange_2!BB$5/100*BB$3,2),0)</f>
        <v>#VALUE!</v>
      </c>
      <c r="BC59" s="2" t="e">
        <f ca="1">+IF(IFTA_Quarterly!$I76&gt;0,ROUND(IFTA_Quarterly!$I76*Int_Exchange_2!BC$5/100*BC$3,2),0)</f>
        <v>#VALUE!</v>
      </c>
      <c r="BD59" s="2" t="e">
        <f ca="1">+IF(IFTA_Quarterly!$I76&gt;0,ROUND(IFTA_Quarterly!$I76*Int_Exchange_2!BD$5/100*BD$3,2),0)</f>
        <v>#VALUE!</v>
      </c>
      <c r="BE59" s="2" t="e">
        <f ca="1">+IF(IFTA_Quarterly!$I76&gt;0,ROUND(IFTA_Quarterly!$I76*Int_Exchange_2!BE$5/100*BE$3,2),0)</f>
        <v>#VALUE!</v>
      </c>
      <c r="BF59" s="2" t="e">
        <f ca="1">+IF(IFTA_Quarterly!$I76&gt;0,ROUND(IFTA_Quarterly!$I76*Int_Exchange_2!BF$5/100*BF$3,2),0)</f>
        <v>#VALUE!</v>
      </c>
      <c r="BG59" s="2" t="e">
        <f ca="1">+IF(IFTA_Quarterly!$I76&gt;0,ROUND(IFTA_Quarterly!$I76*Int_Exchange_2!BG$5/100*BG$3,2),0)</f>
        <v>#VALUE!</v>
      </c>
      <c r="BH59" s="2" t="e">
        <f ca="1">+IF(IFTA_Quarterly!$I76&gt;0,ROUND(IFTA_Quarterly!$I76*Int_Exchange_2!BH$5/100*BH$3,2),0)</f>
        <v>#VALUE!</v>
      </c>
      <c r="BI59" s="2" t="e">
        <f ca="1">+IF(IFTA_Quarterly!$I76&gt;0,ROUND(IFTA_Quarterly!$I76*Int_Exchange_2!BI$5/100*BI$3,2),0)</f>
        <v>#VALUE!</v>
      </c>
      <c r="BJ59" s="2" t="e">
        <f ca="1">+IF(IFTA_Quarterly!$I76&gt;0,ROUND(IFTA_Quarterly!$I76*Int_Exchange_2!BJ$5/100*BJ$3,2),0)</f>
        <v>#VALUE!</v>
      </c>
      <c r="BK59" s="2" t="e">
        <f ca="1">+IF(IFTA_Quarterly!$I76&gt;0,ROUND(IFTA_Quarterly!$I76*Int_Exchange_2!BK$5/100*BK$3,2),0)</f>
        <v>#VALUE!</v>
      </c>
      <c r="BL59" s="2" t="e">
        <f ca="1">+IF(IFTA_Quarterly!$I76&gt;0,ROUND(IFTA_Quarterly!$I76*Int_Exchange_2!BL$5/100*BL$3,2),0)</f>
        <v>#VALUE!</v>
      </c>
      <c r="BM59" s="2" t="e">
        <f ca="1">+IF(IFTA_Quarterly!$I76&gt;0,ROUND(IFTA_Quarterly!$I76*Int_Exchange_2!BM$5/100*BM$3,2),0)</f>
        <v>#VALUE!</v>
      </c>
      <c r="BN59" s="2" t="e">
        <f ca="1">+IF(IFTA_Quarterly!$I76&gt;0,ROUND(IFTA_Quarterly!$I76*Int_Exchange_2!BN$5/100*BN$3,2),0)</f>
        <v>#VALUE!</v>
      </c>
      <c r="BO59" s="2" t="e">
        <f ca="1">+IF(IFTA_Quarterly!$I76&gt;0,ROUND(IFTA_Quarterly!$I76*Int_Exchange_2!BO$5/100*BO$3,2),0)</f>
        <v>#VALUE!</v>
      </c>
      <c r="BP59" s="2" t="e">
        <f ca="1">+IF(IFTA_Quarterly!$I76&gt;0,ROUND(IFTA_Quarterly!$I76*Int_Exchange_2!BP$5/100*BP$3,2),0)</f>
        <v>#VALUE!</v>
      </c>
      <c r="BQ59" s="2" t="e">
        <f ca="1">+IF(IFTA_Quarterly!$I76&gt;0,ROUND(IFTA_Quarterly!$I76*Int_Exchange_2!BQ$5/100*BQ$3,2),0)</f>
        <v>#VALUE!</v>
      </c>
      <c r="BR59" s="2" t="e">
        <f ca="1">+IF(IFTA_Quarterly!$I76&gt;0,ROUND(IFTA_Quarterly!$I76*Int_Exchange_2!BR$5/100*BR$3,2),0)</f>
        <v>#VALUE!</v>
      </c>
      <c r="BS59" s="2" t="e">
        <f ca="1">+IF(IFTA_Quarterly!$I76&gt;0,ROUND(IFTA_Quarterly!$I76*Int_Exchange_2!BS$5/100*BS$3,2),0)</f>
        <v>#VALUE!</v>
      </c>
      <c r="BT59" s="2" t="e">
        <f ca="1">+IF(IFTA_Quarterly!$I76&gt;0,ROUND(IFTA_Quarterly!$I76*Int_Exchange_2!BT$5/100*BT$3,2),0)</f>
        <v>#VALUE!</v>
      </c>
      <c r="BU59" s="2" t="e">
        <f ca="1">+IF(IFTA_Quarterly!$I76&gt;0,ROUND(IFTA_Quarterly!$I76*Int_Exchange_2!BU$5/100*BU$3,2),0)</f>
        <v>#VALUE!</v>
      </c>
      <c r="BV59" s="2" t="e">
        <f ca="1">+IF(IFTA_Quarterly!$I76&gt;0,ROUND(IFTA_Quarterly!$I76*Int_Exchange_2!BV$5/100*BV$3,2),0)</f>
        <v>#VALUE!</v>
      </c>
      <c r="BW59" s="2" t="e">
        <f ca="1">+IF(IFTA_Quarterly!$I76&gt;0,ROUND(IFTA_Quarterly!$I76*Int_Exchange_2!BW$5/100*BW$3,2),0)</f>
        <v>#VALUE!</v>
      </c>
      <c r="BX59" s="2" t="e">
        <f ca="1">+IF(IFTA_Quarterly!$I76&gt;0,ROUND(IFTA_Quarterly!$I76*Int_Exchange_2!BX$5/100*BX$3,2),0)</f>
        <v>#VALUE!</v>
      </c>
      <c r="BY59" s="2" t="e">
        <f ca="1">+IF(IFTA_Quarterly!$I76&gt;0,ROUND(IFTA_Quarterly!$I76*Int_Exchange_2!BY$5/100*BY$3,2),0)</f>
        <v>#VALUE!</v>
      </c>
      <c r="BZ59" s="2" t="e">
        <f ca="1">+IF(IFTA_Quarterly!$I76&gt;0,ROUND(IFTA_Quarterly!$I76*Int_Exchange_2!BZ$5/100*BZ$3,2),0)</f>
        <v>#VALUE!</v>
      </c>
      <c r="CA59" s="2" t="e">
        <f ca="1">+IF(IFTA_Quarterly!$I76&gt;0,ROUND(IFTA_Quarterly!$I76*Int_Exchange_2!CA$5/100*CA$3,2),0)</f>
        <v>#VALUE!</v>
      </c>
      <c r="CB59" s="2" t="e">
        <f ca="1">+IF(IFTA_Quarterly!$I76&gt;0,ROUND(IFTA_Quarterly!$I76*Int_Exchange_2!CB$5/100*CB$3,2),0)</f>
        <v>#VALUE!</v>
      </c>
      <c r="CC59" s="2" t="e">
        <f ca="1">+IF(IFTA_Quarterly!$I76&gt;0,ROUND(IFTA_Quarterly!$I76*Int_Exchange_2!CC$5/100*CC$3,2),0)</f>
        <v>#VALUE!</v>
      </c>
      <c r="CD59" s="2" t="e">
        <f ca="1">+IF(IFTA_Quarterly!$I76&gt;0,ROUND(IFTA_Quarterly!$I76*Int_Exchange_2!CD$5/100*CD$3,2),0)</f>
        <v>#VALUE!</v>
      </c>
      <c r="CE59" s="2" t="e">
        <f ca="1">+IF(IFTA_Quarterly!$I76&gt;0,ROUND(IFTA_Quarterly!$I76*Int_Exchange_2!CE$5/100*CE$3,2),0)</f>
        <v>#VALUE!</v>
      </c>
      <c r="CF59" s="2" t="e">
        <f ca="1">+IF(IFTA_Quarterly!$I76&gt;0,ROUND(IFTA_Quarterly!$I76*Int_Exchange_2!CF$5/100*CF$3,2),0)</f>
        <v>#VALUE!</v>
      </c>
      <c r="CG59" s="2" t="e">
        <f ca="1">+IF(IFTA_Quarterly!$I76&gt;0,ROUND(IFTA_Quarterly!$I76*Int_Exchange_2!CG$5/100*CG$3,2),0)</f>
        <v>#VALUE!</v>
      </c>
      <c r="CH59" s="2" t="e">
        <f ca="1">+IF(IFTA_Quarterly!$I76&gt;0,ROUND(IFTA_Quarterly!$I76*Int_Exchange_2!CH$5/100*CH$3,2),0)</f>
        <v>#VALUE!</v>
      </c>
      <c r="CI59" s="2" t="e">
        <f ca="1">+IF(IFTA_Quarterly!$I76&gt;0,ROUND(IFTA_Quarterly!$I76*Int_Exchange_2!CI$5/100*CI$3,2),0)</f>
        <v>#VALUE!</v>
      </c>
      <c r="CJ59" s="2" t="e">
        <f ca="1">+IF(IFTA_Quarterly!$I76&gt;0,ROUND(IFTA_Quarterly!$I76*Int_Exchange_2!CJ$5/100*CJ$3,2),0)</f>
        <v>#VALUE!</v>
      </c>
      <c r="CK59" s="2" t="e">
        <f ca="1">+IF(IFTA_Quarterly!$I76&gt;0,ROUND(IFTA_Quarterly!$I76*Int_Exchange_2!CK$5/100*CK$3,2),0)</f>
        <v>#VALUE!</v>
      </c>
      <c r="CL59" s="2" t="e">
        <f ca="1">+IF(IFTA_Quarterly!$I76&gt;0,ROUND(IFTA_Quarterly!$I76*Int_Exchange_2!CL$5/100*CL$3,2),0)</f>
        <v>#VALUE!</v>
      </c>
      <c r="CM59" s="2" t="e">
        <f ca="1">+IF(IFTA_Quarterly!$I76&gt;0,ROUND(IFTA_Quarterly!$I76*Int_Exchange_2!CM$5/100*CM$3,2),0)</f>
        <v>#VALUE!</v>
      </c>
      <c r="CN59" s="2" t="e">
        <f ca="1">+IF(IFTA_Quarterly!$I76&gt;0,ROUND(IFTA_Quarterly!$I76*Int_Exchange_2!CN$5/100*CN$3,2),0)</f>
        <v>#VALUE!</v>
      </c>
      <c r="CO59" s="2" t="e">
        <f ca="1">+IF(IFTA_Quarterly!$I76&gt;0,ROUND(IFTA_Quarterly!$I76*Int_Exchange_2!CO$5/100*CO$3,2),0)</f>
        <v>#VALUE!</v>
      </c>
      <c r="CP59" s="2" t="e">
        <f ca="1">+IF(IFTA_Quarterly!$I76&gt;0,ROUND(IFTA_Quarterly!$I76*Int_Exchange_2!CP$5/100*CP$3,2),0)</f>
        <v>#VALUE!</v>
      </c>
      <c r="CQ59" s="2" t="e">
        <f ca="1">+IF(IFTA_Quarterly!$I76&gt;0,ROUND(IFTA_Quarterly!$I76*Int_Exchange_2!CQ$5/100*CQ$3,2),0)</f>
        <v>#VALUE!</v>
      </c>
      <c r="CR59" s="2" t="e">
        <f ca="1">+IF(IFTA_Quarterly!$I76&gt;0,ROUND(IFTA_Quarterly!$I76*Int_Exchange_2!CR$5/100*CR$3,2),0)</f>
        <v>#VALUE!</v>
      </c>
      <c r="CS59" s="2" t="e">
        <f ca="1">+IF(IFTA_Quarterly!$I76&gt;0,ROUND(IFTA_Quarterly!$I76*Int_Exchange_2!CS$5/100*CS$3,2),0)</f>
        <v>#VALUE!</v>
      </c>
      <c r="CT59" s="2" t="e">
        <f ca="1">+IF(IFTA_Quarterly!$I76&gt;0,ROUND(IFTA_Quarterly!$I76*Int_Exchange_2!CT$5/100*CT$3,2),0)</f>
        <v>#VALUE!</v>
      </c>
      <c r="CU59" s="2" t="e">
        <f ca="1">+IF(IFTA_Quarterly!$I76&gt;0,ROUND(IFTA_Quarterly!$I76*Int_Exchange_2!CU$5/100*CU$3,2),0)</f>
        <v>#VALUE!</v>
      </c>
      <c r="CV59" s="2" t="e">
        <f ca="1">+IF(IFTA_Quarterly!$I76&gt;0,ROUND(IFTA_Quarterly!$I76*Int_Exchange_2!CV$5/100*CV$3,2),0)</f>
        <v>#VALUE!</v>
      </c>
      <c r="CW59" s="2" t="e">
        <f ca="1">+IF(IFTA_Quarterly!$I76&gt;0,ROUND(IFTA_Quarterly!$I76*Int_Exchange_2!CW$5/100*CW$3,2),0)</f>
        <v>#VALUE!</v>
      </c>
      <c r="CX59" s="2" t="e">
        <f ca="1">+IF(IFTA_Quarterly!$I76&gt;0,ROUND(IFTA_Quarterly!$I76*Int_Exchange_2!CX$5/100*CX$3,2),0)</f>
        <v>#VALUE!</v>
      </c>
      <c r="CY59" s="2" t="e">
        <f ca="1">+IF(IFTA_Quarterly!$I76&gt;0,ROUND(IFTA_Quarterly!$I76*Int_Exchange_2!CY$5/100*CY$3,2),0)</f>
        <v>#VALUE!</v>
      </c>
      <c r="CZ59" s="2" t="e">
        <f ca="1">+IF(IFTA_Quarterly!$I76&gt;0,ROUND(IFTA_Quarterly!$I76*Int_Exchange_2!CZ$5/100*CZ$3,2),0)</f>
        <v>#VALUE!</v>
      </c>
      <c r="DA59" s="2" t="e">
        <f ca="1">+IF(IFTA_Quarterly!$I76&gt;0,ROUND(IFTA_Quarterly!$I76*Int_Exchange_2!DA$5/100*DA$3,2),0)</f>
        <v>#VALUE!</v>
      </c>
      <c r="DB59" s="2" t="e">
        <f ca="1">+IF(IFTA_Quarterly!$I76&gt;0,ROUND(IFTA_Quarterly!$I76*Int_Exchange_2!DB$5/100*DB$3,2),0)</f>
        <v>#VALUE!</v>
      </c>
      <c r="DC59" s="2" t="e">
        <f ca="1">+IF(IFTA_Quarterly!$I76&gt;0,ROUND(IFTA_Quarterly!$I76*Int_Exchange_2!DC$5/100*DC$3,2),0)</f>
        <v>#VALUE!</v>
      </c>
      <c r="DD59" s="2" t="e">
        <f ca="1">+IF(IFTA_Quarterly!$I76&gt;0,ROUND(IFTA_Quarterly!$I76*Int_Exchange_2!DD$5/100*DD$3,2),0)</f>
        <v>#VALUE!</v>
      </c>
      <c r="DE59" s="2" t="e">
        <f ca="1">+IF(IFTA_Quarterly!$I76&gt;0,ROUND(IFTA_Quarterly!$I76*Int_Exchange_2!DE$5/100*DE$3,2),0)</f>
        <v>#VALUE!</v>
      </c>
      <c r="DF59" s="2" t="e">
        <f ca="1">+IF(IFTA_Quarterly!$I76&gt;0,ROUND(IFTA_Quarterly!$I76*Int_Exchange_2!DF$5/100*DF$3,2),0)</f>
        <v>#VALUE!</v>
      </c>
      <c r="DG59" s="2" t="e">
        <f ca="1">+IF(IFTA_Quarterly!$I76&gt;0,ROUND(IFTA_Quarterly!$I76*Int_Exchange_2!DG$5/100*DG$3,2),0)</f>
        <v>#VALUE!</v>
      </c>
      <c r="DH59" s="2" t="e">
        <f ca="1">+IF(IFTA_Quarterly!$I76&gt;0,ROUND(IFTA_Quarterly!$I76*Int_Exchange_2!DH$5/100*DH$3,2),0)</f>
        <v>#VALUE!</v>
      </c>
      <c r="DI59" s="2" t="e">
        <f ca="1">+IF(IFTA_Quarterly!$I76&gt;0,ROUND(IFTA_Quarterly!$I76*Int_Exchange_2!DI$5/100*DI$3,2),0)</f>
        <v>#VALUE!</v>
      </c>
      <c r="DJ59" s="2" t="e">
        <f ca="1">+IF(IFTA_Quarterly!$I76&gt;0,ROUND(IFTA_Quarterly!$I76*Int_Exchange_2!DJ$5/100*DJ$3,2),0)</f>
        <v>#VALUE!</v>
      </c>
      <c r="DK59" s="2" t="e">
        <f ca="1">+IF(IFTA_Quarterly!$I76&gt;0,ROUND(IFTA_Quarterly!$I76*Int_Exchange_2!DK$5/100*DK$3,2),0)</f>
        <v>#VALUE!</v>
      </c>
      <c r="DL59" s="2" t="e">
        <f ca="1">+IF(IFTA_Quarterly!$I76&gt;0,ROUND(IFTA_Quarterly!$I76*Int_Exchange_2!DL$5/100*DL$3,2),0)</f>
        <v>#VALUE!</v>
      </c>
      <c r="DM59" s="2" t="e">
        <f ca="1">+IF(IFTA_Quarterly!$I76&gt;0,ROUND(IFTA_Quarterly!$I76*Int_Exchange_2!DM$5/100*DM$3,2),0)</f>
        <v>#VALUE!</v>
      </c>
      <c r="DN59" s="2" t="e">
        <f ca="1">+IF(IFTA_Quarterly!$I76&gt;0,ROUND(IFTA_Quarterly!$I76*Int_Exchange_2!DN$5/100*DN$3,2),0)</f>
        <v>#VALUE!</v>
      </c>
      <c r="DO59" s="2" t="e">
        <f ca="1">+IF(IFTA_Quarterly!$I76&gt;0,ROUND(IFTA_Quarterly!$I76*Int_Exchange_2!DO$5/100*DO$3,2),0)</f>
        <v>#VALUE!</v>
      </c>
      <c r="DP59" s="2" t="e">
        <f ca="1">+IF(IFTA_Quarterly!$I76&gt;0,ROUND(IFTA_Quarterly!$I76*Int_Exchange_2!DP$5/100*DP$3,2),0)</f>
        <v>#VALUE!</v>
      </c>
      <c r="DQ59" s="2" t="e">
        <f ca="1">+IF(IFTA_Quarterly!$I76&gt;0,ROUND(IFTA_Quarterly!$I76*Int_Exchange_2!DQ$5/100*DQ$3,2),0)</f>
        <v>#VALUE!</v>
      </c>
      <c r="DR59" s="2" t="e">
        <f ca="1">+IF(IFTA_Quarterly!$I76&gt;0,ROUND(IFTA_Quarterly!$I76*Int_Exchange_2!DR$5/100*DR$3,2),0)</f>
        <v>#VALUE!</v>
      </c>
      <c r="DS59" s="2" t="e">
        <f ca="1">+IF(IFTA_Quarterly!$I76&gt;0,ROUND(IFTA_Quarterly!$I76*Int_Exchange_2!DS$5/100*DS$3,2),0)</f>
        <v>#VALUE!</v>
      </c>
      <c r="DT59" s="2" t="e">
        <f ca="1">+IF(IFTA_Quarterly!$I76&gt;0,ROUND(IFTA_Quarterly!$I76*Int_Exchange_2!DT$5/100*DT$3,2),0)</f>
        <v>#VALUE!</v>
      </c>
      <c r="DU59" s="2" t="e">
        <f ca="1">+IF(IFTA_Quarterly!$I76&gt;0,ROUND(IFTA_Quarterly!$I76*Int_Exchange_2!DU$5/100*DU$3,2),0)</f>
        <v>#VALUE!</v>
      </c>
      <c r="DV59" s="2" t="e">
        <f ca="1">+IF(IFTA_Quarterly!$I76&gt;0,ROUND(IFTA_Quarterly!$I76*Int_Exchange_2!DV$5/100*DV$3,2),0)</f>
        <v>#VALUE!</v>
      </c>
      <c r="DW59" s="2" t="e">
        <f ca="1">+IF(IFTA_Quarterly!$I76&gt;0,ROUND(IFTA_Quarterly!$I76*Int_Exchange_2!DW$5/100*DW$3,2),0)</f>
        <v>#VALUE!</v>
      </c>
      <c r="DX59" s="2" t="e">
        <f ca="1">+IF(IFTA_Quarterly!$I76&gt;0,ROUND(IFTA_Quarterly!$I76*Int_Exchange_2!DX$5/100*DX$3,2),0)</f>
        <v>#VALUE!</v>
      </c>
      <c r="DY59" s="2" t="e">
        <f ca="1">+IF(IFTA_Quarterly!$I76&gt;0,ROUND(IFTA_Quarterly!$I76*Int_Exchange_2!DY$5/100*DY$3,2),0)</f>
        <v>#VALUE!</v>
      </c>
      <c r="DZ59" s="2" t="e">
        <f ca="1">+IF(IFTA_Quarterly!$I76&gt;0,ROUND(IFTA_Quarterly!$I76*Int_Exchange_2!DZ$5/100*DZ$3,2),0)</f>
        <v>#VALUE!</v>
      </c>
      <c r="EA59" s="2" t="e">
        <f ca="1">+IF(IFTA_Quarterly!$I76&gt;0,ROUND(IFTA_Quarterly!$I76*Int_Exchange_2!EA$5/100*EA$3,2),0)</f>
        <v>#VALUE!</v>
      </c>
      <c r="EB59" s="2" t="e">
        <f ca="1">+IF(IFTA_Quarterly!$I76&gt;0,ROUND(IFTA_Quarterly!$I76*Int_Exchange_2!EB$5/100*EB$3,2),0)</f>
        <v>#VALUE!</v>
      </c>
      <c r="EC59" s="2" t="e">
        <f ca="1">+IF(IFTA_Quarterly!$I76&gt;0,ROUND(IFTA_Quarterly!$I76*Int_Exchange_2!EC$5/100*EC$3,2),0)</f>
        <v>#VALUE!</v>
      </c>
      <c r="ED59" s="2" t="e">
        <f ca="1">+IF(IFTA_Quarterly!$I76&gt;0,ROUND(IFTA_Quarterly!$I76*Int_Exchange_2!ED$5/100*ED$3,2),0)</f>
        <v>#VALUE!</v>
      </c>
      <c r="EE59" s="2" t="e">
        <f ca="1">+IF(IFTA_Quarterly!$I76&gt;0,ROUND(IFTA_Quarterly!$I76*Int_Exchange_2!EE$5/100*EE$3,2),0)</f>
        <v>#VALUE!</v>
      </c>
    </row>
    <row r="60" spans="1:135" x14ac:dyDescent="0.25">
      <c r="A60" s="2" t="s">
        <v>65</v>
      </c>
      <c r="B60" s="2" t="str">
        <f t="shared" ca="1" si="97"/>
        <v/>
      </c>
      <c r="C60" s="2" t="e">
        <f ca="1">+IF(IFTA_Quarterly!$I77&gt;0,ROUND(IFTA_Quarterly!$I77*Int_Exchange_2!C$5/100*C$3,2),0)</f>
        <v>#VALUE!</v>
      </c>
      <c r="D60" s="2" t="e">
        <f ca="1">+IF(IFTA_Quarterly!$I77&gt;0,ROUND(IFTA_Quarterly!$I77*Int_Exchange_2!D$5/100*D$3,2),0)</f>
        <v>#VALUE!</v>
      </c>
      <c r="E60" s="2" t="e">
        <f ca="1">+IF(IFTA_Quarterly!$I77&gt;0,ROUND(IFTA_Quarterly!$I77*Int_Exchange_2!E$5/100*E$3,2),0)</f>
        <v>#VALUE!</v>
      </c>
      <c r="F60" s="2" t="e">
        <f ca="1">+IF(IFTA_Quarterly!$I77&gt;0,ROUND(IFTA_Quarterly!$I77*Int_Exchange_2!F$5/100*F$3,2),0)</f>
        <v>#VALUE!</v>
      </c>
      <c r="G60" s="2" t="e">
        <f ca="1">+IF(IFTA_Quarterly!$I77&gt;0,ROUND(IFTA_Quarterly!$I77*Int_Exchange_2!G$5/100*G$3,2),0)</f>
        <v>#VALUE!</v>
      </c>
      <c r="H60" s="2" t="e">
        <f ca="1">+IF(IFTA_Quarterly!$I77&gt;0,ROUND(IFTA_Quarterly!$I77*Int_Exchange_2!H$5/100*H$3,2),0)</f>
        <v>#VALUE!</v>
      </c>
      <c r="I60" s="2" t="e">
        <f ca="1">+IF(IFTA_Quarterly!$I77&gt;0,ROUND(IFTA_Quarterly!$I77*Int_Exchange_2!I$5/100*I$3,2),0)</f>
        <v>#VALUE!</v>
      </c>
      <c r="J60" s="2" t="e">
        <f ca="1">+IF(IFTA_Quarterly!$I77&gt;0,ROUND(IFTA_Quarterly!$I77*Int_Exchange_2!J$5/100*J$3,2),0)</f>
        <v>#VALUE!</v>
      </c>
      <c r="K60" s="2" t="e">
        <f ca="1">+IF(IFTA_Quarterly!$I77&gt;0,ROUND(IFTA_Quarterly!$I77*Int_Exchange_2!K$5/100*K$3,2),0)</f>
        <v>#VALUE!</v>
      </c>
      <c r="L60" s="2" t="e">
        <f ca="1">+IF(IFTA_Quarterly!$I77&gt;0,ROUND(IFTA_Quarterly!$I77*Int_Exchange_2!L$5/100*L$3,2),0)</f>
        <v>#VALUE!</v>
      </c>
      <c r="M60" s="2" t="e">
        <f ca="1">+IF(IFTA_Quarterly!$I77&gt;0,ROUND(IFTA_Quarterly!$I77*Int_Exchange_2!M$5/100*M$3,2),0)</f>
        <v>#VALUE!</v>
      </c>
      <c r="N60" s="2" t="e">
        <f ca="1">+IF(IFTA_Quarterly!$I77&gt;0,ROUND(IFTA_Quarterly!$I77*Int_Exchange_2!N$5/100*N$3,2),0)</f>
        <v>#VALUE!</v>
      </c>
      <c r="O60" s="2" t="e">
        <f ca="1">+IF(IFTA_Quarterly!$I77&gt;0,ROUND(IFTA_Quarterly!$I77*Int_Exchange_2!O$5/100*O$3,2),0)</f>
        <v>#VALUE!</v>
      </c>
      <c r="P60" s="2" t="e">
        <f ca="1">+IF(IFTA_Quarterly!$I77&gt;0,ROUND(IFTA_Quarterly!$I77*Int_Exchange_2!P$5/100*P$3,2),0)</f>
        <v>#VALUE!</v>
      </c>
      <c r="Q60" s="2" t="e">
        <f ca="1">+IF(IFTA_Quarterly!$I77&gt;0,ROUND(IFTA_Quarterly!$I77*Int_Exchange_2!Q$5/100*Q$3,2),0)</f>
        <v>#VALUE!</v>
      </c>
      <c r="R60" s="2" t="e">
        <f ca="1">+IF(IFTA_Quarterly!$I77&gt;0,ROUND(IFTA_Quarterly!$I77*Int_Exchange_2!R$5/100*R$3,2),0)</f>
        <v>#VALUE!</v>
      </c>
      <c r="S60" s="2" t="e">
        <f ca="1">+IF(IFTA_Quarterly!$I77&gt;0,ROUND(IFTA_Quarterly!$I77*Int_Exchange_2!S$5/100*S$3,2),0)</f>
        <v>#VALUE!</v>
      </c>
      <c r="T60" s="2" t="e">
        <f ca="1">+IF(IFTA_Quarterly!$I77&gt;0,ROUND(IFTA_Quarterly!$I77*Int_Exchange_2!T$5/100*T$3,2),0)</f>
        <v>#VALUE!</v>
      </c>
      <c r="U60" s="2" t="e">
        <f ca="1">+IF(IFTA_Quarterly!$I77&gt;0,ROUND(IFTA_Quarterly!$I77*Int_Exchange_2!U$5/100*U$3,2),0)</f>
        <v>#VALUE!</v>
      </c>
      <c r="V60" s="2" t="e">
        <f ca="1">+IF(IFTA_Quarterly!$I77&gt;0,ROUND(IFTA_Quarterly!$I77*Int_Exchange_2!V$5/100*V$3,2),0)</f>
        <v>#VALUE!</v>
      </c>
      <c r="W60" s="2" t="e">
        <f ca="1">+IF(IFTA_Quarterly!$I77&gt;0,ROUND(IFTA_Quarterly!$I77*Int_Exchange_2!W$5/100*W$3,2),0)</f>
        <v>#VALUE!</v>
      </c>
      <c r="X60" s="2" t="e">
        <f ca="1">+IF(IFTA_Quarterly!$I77&gt;0,ROUND(IFTA_Quarterly!$I77*Int_Exchange_2!X$5/100*X$3,2),0)</f>
        <v>#VALUE!</v>
      </c>
      <c r="Y60" s="2" t="e">
        <f ca="1">+IF(IFTA_Quarterly!$I77&gt;0,ROUND(IFTA_Quarterly!$I77*Int_Exchange_2!Y$5/100*Y$3,2),0)</f>
        <v>#VALUE!</v>
      </c>
      <c r="Z60" s="2" t="e">
        <f ca="1">+IF(IFTA_Quarterly!$I77&gt;0,ROUND(IFTA_Quarterly!$I77*Int_Exchange_2!Z$5/100*Z$3,2),0)</f>
        <v>#VALUE!</v>
      </c>
      <c r="AA60" s="2" t="e">
        <f ca="1">+IF(IFTA_Quarterly!$I77&gt;0,ROUND(IFTA_Quarterly!$I77*Int_Exchange_2!AA$5/100*AA$3,2),0)</f>
        <v>#VALUE!</v>
      </c>
      <c r="AB60" s="2" t="e">
        <f ca="1">+IF(IFTA_Quarterly!$I77&gt;0,ROUND(IFTA_Quarterly!$I77*Int_Exchange_2!AB$5/100*AB$3,2),0)</f>
        <v>#VALUE!</v>
      </c>
      <c r="AC60" s="2" t="e">
        <f ca="1">+IF(IFTA_Quarterly!$I77&gt;0,ROUND(IFTA_Quarterly!$I77*Int_Exchange_2!AC$5/100*AC$3,2),0)</f>
        <v>#VALUE!</v>
      </c>
      <c r="AD60" s="2" t="e">
        <f ca="1">+IF(IFTA_Quarterly!$I77&gt;0,ROUND(IFTA_Quarterly!$I77*Int_Exchange_2!AD$5/100*AD$3,2),0)</f>
        <v>#VALUE!</v>
      </c>
      <c r="AE60" s="2" t="e">
        <f ca="1">+IF(IFTA_Quarterly!$I77&gt;0,ROUND(IFTA_Quarterly!$I77*Int_Exchange_2!AE$5/100*AE$3,2),0)</f>
        <v>#VALUE!</v>
      </c>
      <c r="AF60" s="2" t="e">
        <f ca="1">+IF(IFTA_Quarterly!$I77&gt;0,ROUND(IFTA_Quarterly!$I77*Int_Exchange_2!AF$5/100*AF$3,2),0)</f>
        <v>#VALUE!</v>
      </c>
      <c r="AG60" s="2" t="e">
        <f ca="1">+IF(IFTA_Quarterly!$I77&gt;0,ROUND(IFTA_Quarterly!$I77*Int_Exchange_2!AG$5/100*AG$3,2),0)</f>
        <v>#VALUE!</v>
      </c>
      <c r="AH60" s="2" t="e">
        <f ca="1">+IF(IFTA_Quarterly!$I77&gt;0,ROUND(IFTA_Quarterly!$I77*Int_Exchange_2!AH$5/100*AH$3,2),0)</f>
        <v>#VALUE!</v>
      </c>
      <c r="AI60" s="2" t="e">
        <f ca="1">+IF(IFTA_Quarterly!$I77&gt;0,ROUND(IFTA_Quarterly!$I77*Int_Exchange_2!AI$5/100*AI$3,2),0)</f>
        <v>#VALUE!</v>
      </c>
      <c r="AJ60" s="2" t="e">
        <f ca="1">+IF(IFTA_Quarterly!$I77&gt;0,ROUND(IFTA_Quarterly!$I77*Int_Exchange_2!AJ$5/100*AJ$3,2),0)</f>
        <v>#VALUE!</v>
      </c>
      <c r="AK60" s="2" t="e">
        <f ca="1">+IF(IFTA_Quarterly!$I77&gt;0,ROUND(IFTA_Quarterly!$I77*Int_Exchange_2!AK$5/100*AK$3,2),0)</f>
        <v>#VALUE!</v>
      </c>
      <c r="AL60" s="2" t="e">
        <f ca="1">+IF(IFTA_Quarterly!$I77&gt;0,ROUND(IFTA_Quarterly!$I77*Int_Exchange_2!AL$5/100*AL$3,2),0)</f>
        <v>#VALUE!</v>
      </c>
      <c r="AM60" s="2" t="e">
        <f ca="1">+IF(IFTA_Quarterly!$I77&gt;0,ROUND(IFTA_Quarterly!$I77*Int_Exchange_2!AM$5/100*AM$3,2),0)</f>
        <v>#VALUE!</v>
      </c>
      <c r="AN60" s="2" t="e">
        <f ca="1">+IF(IFTA_Quarterly!$I77&gt;0,ROUND(IFTA_Quarterly!$I77*Int_Exchange_2!AN$5/100*AN$3,2),0)</f>
        <v>#VALUE!</v>
      </c>
      <c r="AO60" s="2" t="e">
        <f ca="1">+IF(IFTA_Quarterly!$I77&gt;0,ROUND(IFTA_Quarterly!$I77*Int_Exchange_2!AO$5/100*AO$3,2),0)</f>
        <v>#VALUE!</v>
      </c>
      <c r="AP60" s="2" t="e">
        <f ca="1">+IF(IFTA_Quarterly!$I77&gt;0,ROUND(IFTA_Quarterly!$I77*Int_Exchange_2!AP$5/100*AP$3,2),0)</f>
        <v>#VALUE!</v>
      </c>
      <c r="AQ60" s="2" t="e">
        <f ca="1">+IF(IFTA_Quarterly!$I77&gt;0,ROUND(IFTA_Quarterly!$I77*Int_Exchange_2!AQ$5/100*AQ$3,2),0)</f>
        <v>#VALUE!</v>
      </c>
      <c r="AR60" s="2" t="e">
        <f ca="1">+IF(IFTA_Quarterly!$I77&gt;0,ROUND(IFTA_Quarterly!$I77*Int_Exchange_2!AR$5/100*AR$3,2),0)</f>
        <v>#VALUE!</v>
      </c>
      <c r="AS60" s="2" t="e">
        <f ca="1">+IF(IFTA_Quarterly!$I77&gt;0,ROUND(IFTA_Quarterly!$I77*Int_Exchange_2!AS$5/100*AS$3,2),0)</f>
        <v>#VALUE!</v>
      </c>
      <c r="AT60" s="2" t="e">
        <f ca="1">+IF(IFTA_Quarterly!$I77&gt;0,ROUND(IFTA_Quarterly!$I77*Int_Exchange_2!AT$5/100*AT$3,2),0)</f>
        <v>#VALUE!</v>
      </c>
      <c r="AU60" s="2" t="e">
        <f ca="1">+IF(IFTA_Quarterly!$I77&gt;0,ROUND(IFTA_Quarterly!$I77*Int_Exchange_2!AU$5/100*AU$3,2),0)</f>
        <v>#VALUE!</v>
      </c>
      <c r="AV60" s="2" t="e">
        <f ca="1">+IF(IFTA_Quarterly!$I77&gt;0,ROUND(IFTA_Quarterly!$I77*Int_Exchange_2!AV$5/100*AV$3,2),0)</f>
        <v>#VALUE!</v>
      </c>
      <c r="AW60" s="2" t="e">
        <f ca="1">+IF(IFTA_Quarterly!$I77&gt;0,ROUND(IFTA_Quarterly!$I77*Int_Exchange_2!AW$5/100*AW$3,2),0)</f>
        <v>#VALUE!</v>
      </c>
      <c r="AX60" s="2" t="e">
        <f ca="1">+IF(IFTA_Quarterly!$I77&gt;0,ROUND(IFTA_Quarterly!$I77*Int_Exchange_2!AX$5/100*AX$3,2),0)</f>
        <v>#VALUE!</v>
      </c>
      <c r="AY60" s="2" t="e">
        <f ca="1">+IF(IFTA_Quarterly!$I77&gt;0,ROUND(IFTA_Quarterly!$I77*Int_Exchange_2!AY$5/100*AY$3,2),0)</f>
        <v>#VALUE!</v>
      </c>
      <c r="AZ60" s="2" t="e">
        <f ca="1">+IF(IFTA_Quarterly!$I77&gt;0,ROUND(IFTA_Quarterly!$I77*Int_Exchange_2!AZ$5/100*AZ$3,2),0)</f>
        <v>#VALUE!</v>
      </c>
      <c r="BA60" s="2" t="e">
        <f ca="1">+IF(IFTA_Quarterly!$I77&gt;0,ROUND(IFTA_Quarterly!$I77*Int_Exchange_2!BA$5/100*BA$3,2),0)</f>
        <v>#VALUE!</v>
      </c>
      <c r="BB60" s="2" t="e">
        <f ca="1">+IF(IFTA_Quarterly!$I77&gt;0,ROUND(IFTA_Quarterly!$I77*Int_Exchange_2!BB$5/100*BB$3,2),0)</f>
        <v>#VALUE!</v>
      </c>
      <c r="BC60" s="2" t="e">
        <f ca="1">+IF(IFTA_Quarterly!$I77&gt;0,ROUND(IFTA_Quarterly!$I77*Int_Exchange_2!BC$5/100*BC$3,2),0)</f>
        <v>#VALUE!</v>
      </c>
      <c r="BD60" s="2" t="e">
        <f ca="1">+IF(IFTA_Quarterly!$I77&gt;0,ROUND(IFTA_Quarterly!$I77*Int_Exchange_2!BD$5/100*BD$3,2),0)</f>
        <v>#VALUE!</v>
      </c>
      <c r="BE60" s="2" t="e">
        <f ca="1">+IF(IFTA_Quarterly!$I77&gt;0,ROUND(IFTA_Quarterly!$I77*Int_Exchange_2!BE$5/100*BE$3,2),0)</f>
        <v>#VALUE!</v>
      </c>
      <c r="BF60" s="2" t="e">
        <f ca="1">+IF(IFTA_Quarterly!$I77&gt;0,ROUND(IFTA_Quarterly!$I77*Int_Exchange_2!BF$5/100*BF$3,2),0)</f>
        <v>#VALUE!</v>
      </c>
      <c r="BG60" s="2" t="e">
        <f ca="1">+IF(IFTA_Quarterly!$I77&gt;0,ROUND(IFTA_Quarterly!$I77*Int_Exchange_2!BG$5/100*BG$3,2),0)</f>
        <v>#VALUE!</v>
      </c>
      <c r="BH60" s="2" t="e">
        <f ca="1">+IF(IFTA_Quarterly!$I77&gt;0,ROUND(IFTA_Quarterly!$I77*Int_Exchange_2!BH$5/100*BH$3,2),0)</f>
        <v>#VALUE!</v>
      </c>
      <c r="BI60" s="2" t="e">
        <f ca="1">+IF(IFTA_Quarterly!$I77&gt;0,ROUND(IFTA_Quarterly!$I77*Int_Exchange_2!BI$5/100*BI$3,2),0)</f>
        <v>#VALUE!</v>
      </c>
      <c r="BJ60" s="2" t="e">
        <f ca="1">+IF(IFTA_Quarterly!$I77&gt;0,ROUND(IFTA_Quarterly!$I77*Int_Exchange_2!BJ$5/100*BJ$3,2),0)</f>
        <v>#VALUE!</v>
      </c>
      <c r="BK60" s="2" t="e">
        <f ca="1">+IF(IFTA_Quarterly!$I77&gt;0,ROUND(IFTA_Quarterly!$I77*Int_Exchange_2!BK$5/100*BK$3,2),0)</f>
        <v>#VALUE!</v>
      </c>
      <c r="BL60" s="2" t="e">
        <f ca="1">+IF(IFTA_Quarterly!$I77&gt;0,ROUND(IFTA_Quarterly!$I77*Int_Exchange_2!BL$5/100*BL$3,2),0)</f>
        <v>#VALUE!</v>
      </c>
      <c r="BM60" s="2" t="e">
        <f ca="1">+IF(IFTA_Quarterly!$I77&gt;0,ROUND(IFTA_Quarterly!$I77*Int_Exchange_2!BM$5/100*BM$3,2),0)</f>
        <v>#VALUE!</v>
      </c>
      <c r="BN60" s="2" t="e">
        <f ca="1">+IF(IFTA_Quarterly!$I77&gt;0,ROUND(IFTA_Quarterly!$I77*Int_Exchange_2!BN$5/100*BN$3,2),0)</f>
        <v>#VALUE!</v>
      </c>
      <c r="BO60" s="2" t="e">
        <f ca="1">+IF(IFTA_Quarterly!$I77&gt;0,ROUND(IFTA_Quarterly!$I77*Int_Exchange_2!BO$5/100*BO$3,2),0)</f>
        <v>#VALUE!</v>
      </c>
      <c r="BP60" s="2" t="e">
        <f ca="1">+IF(IFTA_Quarterly!$I77&gt;0,ROUND(IFTA_Quarterly!$I77*Int_Exchange_2!BP$5/100*BP$3,2),0)</f>
        <v>#VALUE!</v>
      </c>
      <c r="BQ60" s="2" t="e">
        <f ca="1">+IF(IFTA_Quarterly!$I77&gt;0,ROUND(IFTA_Quarterly!$I77*Int_Exchange_2!BQ$5/100*BQ$3,2),0)</f>
        <v>#VALUE!</v>
      </c>
      <c r="BR60" s="2" t="e">
        <f ca="1">+IF(IFTA_Quarterly!$I77&gt;0,ROUND(IFTA_Quarterly!$I77*Int_Exchange_2!BR$5/100*BR$3,2),0)</f>
        <v>#VALUE!</v>
      </c>
      <c r="BS60" s="2" t="e">
        <f ca="1">+IF(IFTA_Quarterly!$I77&gt;0,ROUND(IFTA_Quarterly!$I77*Int_Exchange_2!BS$5/100*BS$3,2),0)</f>
        <v>#VALUE!</v>
      </c>
      <c r="BT60" s="2" t="e">
        <f ca="1">+IF(IFTA_Quarterly!$I77&gt;0,ROUND(IFTA_Quarterly!$I77*Int_Exchange_2!BT$5/100*BT$3,2),0)</f>
        <v>#VALUE!</v>
      </c>
      <c r="BU60" s="2" t="e">
        <f ca="1">+IF(IFTA_Quarterly!$I77&gt;0,ROUND(IFTA_Quarterly!$I77*Int_Exchange_2!BU$5/100*BU$3,2),0)</f>
        <v>#VALUE!</v>
      </c>
      <c r="BV60" s="2" t="e">
        <f ca="1">+IF(IFTA_Quarterly!$I77&gt;0,ROUND(IFTA_Quarterly!$I77*Int_Exchange_2!BV$5/100*BV$3,2),0)</f>
        <v>#VALUE!</v>
      </c>
      <c r="BW60" s="2" t="e">
        <f ca="1">+IF(IFTA_Quarterly!$I77&gt;0,ROUND(IFTA_Quarterly!$I77*Int_Exchange_2!BW$5/100*BW$3,2),0)</f>
        <v>#VALUE!</v>
      </c>
      <c r="BX60" s="2" t="e">
        <f ca="1">+IF(IFTA_Quarterly!$I77&gt;0,ROUND(IFTA_Quarterly!$I77*Int_Exchange_2!BX$5/100*BX$3,2),0)</f>
        <v>#VALUE!</v>
      </c>
      <c r="BY60" s="2" t="e">
        <f ca="1">+IF(IFTA_Quarterly!$I77&gt;0,ROUND(IFTA_Quarterly!$I77*Int_Exchange_2!BY$5/100*BY$3,2),0)</f>
        <v>#VALUE!</v>
      </c>
      <c r="BZ60" s="2" t="e">
        <f ca="1">+IF(IFTA_Quarterly!$I77&gt;0,ROUND(IFTA_Quarterly!$I77*Int_Exchange_2!BZ$5/100*BZ$3,2),0)</f>
        <v>#VALUE!</v>
      </c>
      <c r="CA60" s="2" t="e">
        <f ca="1">+IF(IFTA_Quarterly!$I77&gt;0,ROUND(IFTA_Quarterly!$I77*Int_Exchange_2!CA$5/100*CA$3,2),0)</f>
        <v>#VALUE!</v>
      </c>
      <c r="CB60" s="2" t="e">
        <f ca="1">+IF(IFTA_Quarterly!$I77&gt;0,ROUND(IFTA_Quarterly!$I77*Int_Exchange_2!CB$5/100*CB$3,2),0)</f>
        <v>#VALUE!</v>
      </c>
      <c r="CC60" s="2" t="e">
        <f ca="1">+IF(IFTA_Quarterly!$I77&gt;0,ROUND(IFTA_Quarterly!$I77*Int_Exchange_2!CC$5/100*CC$3,2),0)</f>
        <v>#VALUE!</v>
      </c>
      <c r="CD60" s="2" t="e">
        <f ca="1">+IF(IFTA_Quarterly!$I77&gt;0,ROUND(IFTA_Quarterly!$I77*Int_Exchange_2!CD$5/100*CD$3,2),0)</f>
        <v>#VALUE!</v>
      </c>
      <c r="CE60" s="2" t="e">
        <f ca="1">+IF(IFTA_Quarterly!$I77&gt;0,ROUND(IFTA_Quarterly!$I77*Int_Exchange_2!CE$5/100*CE$3,2),0)</f>
        <v>#VALUE!</v>
      </c>
      <c r="CF60" s="2" t="e">
        <f ca="1">+IF(IFTA_Quarterly!$I77&gt;0,ROUND(IFTA_Quarterly!$I77*Int_Exchange_2!CF$5/100*CF$3,2),0)</f>
        <v>#VALUE!</v>
      </c>
      <c r="CG60" s="2" t="e">
        <f ca="1">+IF(IFTA_Quarterly!$I77&gt;0,ROUND(IFTA_Quarterly!$I77*Int_Exchange_2!CG$5/100*CG$3,2),0)</f>
        <v>#VALUE!</v>
      </c>
      <c r="CH60" s="2" t="e">
        <f ca="1">+IF(IFTA_Quarterly!$I77&gt;0,ROUND(IFTA_Quarterly!$I77*Int_Exchange_2!CH$5/100*CH$3,2),0)</f>
        <v>#VALUE!</v>
      </c>
      <c r="CI60" s="2" t="e">
        <f ca="1">+IF(IFTA_Quarterly!$I77&gt;0,ROUND(IFTA_Quarterly!$I77*Int_Exchange_2!CI$5/100*CI$3,2),0)</f>
        <v>#VALUE!</v>
      </c>
      <c r="CJ60" s="2" t="e">
        <f ca="1">+IF(IFTA_Quarterly!$I77&gt;0,ROUND(IFTA_Quarterly!$I77*Int_Exchange_2!CJ$5/100*CJ$3,2),0)</f>
        <v>#VALUE!</v>
      </c>
      <c r="CK60" s="2" t="e">
        <f ca="1">+IF(IFTA_Quarterly!$I77&gt;0,ROUND(IFTA_Quarterly!$I77*Int_Exchange_2!CK$5/100*CK$3,2),0)</f>
        <v>#VALUE!</v>
      </c>
      <c r="CL60" s="2" t="e">
        <f ca="1">+IF(IFTA_Quarterly!$I77&gt;0,ROUND(IFTA_Quarterly!$I77*Int_Exchange_2!CL$5/100*CL$3,2),0)</f>
        <v>#VALUE!</v>
      </c>
      <c r="CM60" s="2" t="e">
        <f ca="1">+IF(IFTA_Quarterly!$I77&gt;0,ROUND(IFTA_Quarterly!$I77*Int_Exchange_2!CM$5/100*CM$3,2),0)</f>
        <v>#VALUE!</v>
      </c>
      <c r="CN60" s="2" t="e">
        <f ca="1">+IF(IFTA_Quarterly!$I77&gt;0,ROUND(IFTA_Quarterly!$I77*Int_Exchange_2!CN$5/100*CN$3,2),0)</f>
        <v>#VALUE!</v>
      </c>
      <c r="CO60" s="2" t="e">
        <f ca="1">+IF(IFTA_Quarterly!$I77&gt;0,ROUND(IFTA_Quarterly!$I77*Int_Exchange_2!CO$5/100*CO$3,2),0)</f>
        <v>#VALUE!</v>
      </c>
      <c r="CP60" s="2" t="e">
        <f ca="1">+IF(IFTA_Quarterly!$I77&gt;0,ROUND(IFTA_Quarterly!$I77*Int_Exchange_2!CP$5/100*CP$3,2),0)</f>
        <v>#VALUE!</v>
      </c>
      <c r="CQ60" s="2" t="e">
        <f ca="1">+IF(IFTA_Quarterly!$I77&gt;0,ROUND(IFTA_Quarterly!$I77*Int_Exchange_2!CQ$5/100*CQ$3,2),0)</f>
        <v>#VALUE!</v>
      </c>
      <c r="CR60" s="2" t="e">
        <f ca="1">+IF(IFTA_Quarterly!$I77&gt;0,ROUND(IFTA_Quarterly!$I77*Int_Exchange_2!CR$5/100*CR$3,2),0)</f>
        <v>#VALUE!</v>
      </c>
      <c r="CS60" s="2" t="e">
        <f ca="1">+IF(IFTA_Quarterly!$I77&gt;0,ROUND(IFTA_Quarterly!$I77*Int_Exchange_2!CS$5/100*CS$3,2),0)</f>
        <v>#VALUE!</v>
      </c>
      <c r="CT60" s="2" t="e">
        <f ca="1">+IF(IFTA_Quarterly!$I77&gt;0,ROUND(IFTA_Quarterly!$I77*Int_Exchange_2!CT$5/100*CT$3,2),0)</f>
        <v>#VALUE!</v>
      </c>
      <c r="CU60" s="2" t="e">
        <f ca="1">+IF(IFTA_Quarterly!$I77&gt;0,ROUND(IFTA_Quarterly!$I77*Int_Exchange_2!CU$5/100*CU$3,2),0)</f>
        <v>#VALUE!</v>
      </c>
      <c r="CV60" s="2" t="e">
        <f ca="1">+IF(IFTA_Quarterly!$I77&gt;0,ROUND(IFTA_Quarterly!$I77*Int_Exchange_2!CV$5/100*CV$3,2),0)</f>
        <v>#VALUE!</v>
      </c>
      <c r="CW60" s="2" t="e">
        <f ca="1">+IF(IFTA_Quarterly!$I77&gt;0,ROUND(IFTA_Quarterly!$I77*Int_Exchange_2!CW$5/100*CW$3,2),0)</f>
        <v>#VALUE!</v>
      </c>
      <c r="CX60" s="2" t="e">
        <f ca="1">+IF(IFTA_Quarterly!$I77&gt;0,ROUND(IFTA_Quarterly!$I77*Int_Exchange_2!CX$5/100*CX$3,2),0)</f>
        <v>#VALUE!</v>
      </c>
      <c r="CY60" s="2" t="e">
        <f ca="1">+IF(IFTA_Quarterly!$I77&gt;0,ROUND(IFTA_Quarterly!$I77*Int_Exchange_2!CY$5/100*CY$3,2),0)</f>
        <v>#VALUE!</v>
      </c>
      <c r="CZ60" s="2" t="e">
        <f ca="1">+IF(IFTA_Quarterly!$I77&gt;0,ROUND(IFTA_Quarterly!$I77*Int_Exchange_2!CZ$5/100*CZ$3,2),0)</f>
        <v>#VALUE!</v>
      </c>
      <c r="DA60" s="2" t="e">
        <f ca="1">+IF(IFTA_Quarterly!$I77&gt;0,ROUND(IFTA_Quarterly!$I77*Int_Exchange_2!DA$5/100*DA$3,2),0)</f>
        <v>#VALUE!</v>
      </c>
      <c r="DB60" s="2" t="e">
        <f ca="1">+IF(IFTA_Quarterly!$I77&gt;0,ROUND(IFTA_Quarterly!$I77*Int_Exchange_2!DB$5/100*DB$3,2),0)</f>
        <v>#VALUE!</v>
      </c>
      <c r="DC60" s="2" t="e">
        <f ca="1">+IF(IFTA_Quarterly!$I77&gt;0,ROUND(IFTA_Quarterly!$I77*Int_Exchange_2!DC$5/100*DC$3,2),0)</f>
        <v>#VALUE!</v>
      </c>
      <c r="DD60" s="2" t="e">
        <f ca="1">+IF(IFTA_Quarterly!$I77&gt;0,ROUND(IFTA_Quarterly!$I77*Int_Exchange_2!DD$5/100*DD$3,2),0)</f>
        <v>#VALUE!</v>
      </c>
      <c r="DE60" s="2" t="e">
        <f ca="1">+IF(IFTA_Quarterly!$I77&gt;0,ROUND(IFTA_Quarterly!$I77*Int_Exchange_2!DE$5/100*DE$3,2),0)</f>
        <v>#VALUE!</v>
      </c>
      <c r="DF60" s="2" t="e">
        <f ca="1">+IF(IFTA_Quarterly!$I77&gt;0,ROUND(IFTA_Quarterly!$I77*Int_Exchange_2!DF$5/100*DF$3,2),0)</f>
        <v>#VALUE!</v>
      </c>
      <c r="DG60" s="2" t="e">
        <f ca="1">+IF(IFTA_Quarterly!$I77&gt;0,ROUND(IFTA_Quarterly!$I77*Int_Exchange_2!DG$5/100*DG$3,2),0)</f>
        <v>#VALUE!</v>
      </c>
      <c r="DH60" s="2" t="e">
        <f ca="1">+IF(IFTA_Quarterly!$I77&gt;0,ROUND(IFTA_Quarterly!$I77*Int_Exchange_2!DH$5/100*DH$3,2),0)</f>
        <v>#VALUE!</v>
      </c>
      <c r="DI60" s="2" t="e">
        <f ca="1">+IF(IFTA_Quarterly!$I77&gt;0,ROUND(IFTA_Quarterly!$I77*Int_Exchange_2!DI$5/100*DI$3,2),0)</f>
        <v>#VALUE!</v>
      </c>
      <c r="DJ60" s="2" t="e">
        <f ca="1">+IF(IFTA_Quarterly!$I77&gt;0,ROUND(IFTA_Quarterly!$I77*Int_Exchange_2!DJ$5/100*DJ$3,2),0)</f>
        <v>#VALUE!</v>
      </c>
      <c r="DK60" s="2" t="e">
        <f ca="1">+IF(IFTA_Quarterly!$I77&gt;0,ROUND(IFTA_Quarterly!$I77*Int_Exchange_2!DK$5/100*DK$3,2),0)</f>
        <v>#VALUE!</v>
      </c>
      <c r="DL60" s="2" t="e">
        <f ca="1">+IF(IFTA_Quarterly!$I77&gt;0,ROUND(IFTA_Quarterly!$I77*Int_Exchange_2!DL$5/100*DL$3,2),0)</f>
        <v>#VALUE!</v>
      </c>
      <c r="DM60" s="2" t="e">
        <f ca="1">+IF(IFTA_Quarterly!$I77&gt;0,ROUND(IFTA_Quarterly!$I77*Int_Exchange_2!DM$5/100*DM$3,2),0)</f>
        <v>#VALUE!</v>
      </c>
      <c r="DN60" s="2" t="e">
        <f ca="1">+IF(IFTA_Quarterly!$I77&gt;0,ROUND(IFTA_Quarterly!$I77*Int_Exchange_2!DN$5/100*DN$3,2),0)</f>
        <v>#VALUE!</v>
      </c>
      <c r="DO60" s="2" t="e">
        <f ca="1">+IF(IFTA_Quarterly!$I77&gt;0,ROUND(IFTA_Quarterly!$I77*Int_Exchange_2!DO$5/100*DO$3,2),0)</f>
        <v>#VALUE!</v>
      </c>
      <c r="DP60" s="2" t="e">
        <f ca="1">+IF(IFTA_Quarterly!$I77&gt;0,ROUND(IFTA_Quarterly!$I77*Int_Exchange_2!DP$5/100*DP$3,2),0)</f>
        <v>#VALUE!</v>
      </c>
      <c r="DQ60" s="2" t="e">
        <f ca="1">+IF(IFTA_Quarterly!$I77&gt;0,ROUND(IFTA_Quarterly!$I77*Int_Exchange_2!DQ$5/100*DQ$3,2),0)</f>
        <v>#VALUE!</v>
      </c>
      <c r="DR60" s="2" t="e">
        <f ca="1">+IF(IFTA_Quarterly!$I77&gt;0,ROUND(IFTA_Quarterly!$I77*Int_Exchange_2!DR$5/100*DR$3,2),0)</f>
        <v>#VALUE!</v>
      </c>
      <c r="DS60" s="2" t="e">
        <f ca="1">+IF(IFTA_Quarterly!$I77&gt;0,ROUND(IFTA_Quarterly!$I77*Int_Exchange_2!DS$5/100*DS$3,2),0)</f>
        <v>#VALUE!</v>
      </c>
      <c r="DT60" s="2" t="e">
        <f ca="1">+IF(IFTA_Quarterly!$I77&gt;0,ROUND(IFTA_Quarterly!$I77*Int_Exchange_2!DT$5/100*DT$3,2),0)</f>
        <v>#VALUE!</v>
      </c>
      <c r="DU60" s="2" t="e">
        <f ca="1">+IF(IFTA_Quarterly!$I77&gt;0,ROUND(IFTA_Quarterly!$I77*Int_Exchange_2!DU$5/100*DU$3,2),0)</f>
        <v>#VALUE!</v>
      </c>
      <c r="DV60" s="2" t="e">
        <f ca="1">+IF(IFTA_Quarterly!$I77&gt;0,ROUND(IFTA_Quarterly!$I77*Int_Exchange_2!DV$5/100*DV$3,2),0)</f>
        <v>#VALUE!</v>
      </c>
      <c r="DW60" s="2" t="e">
        <f ca="1">+IF(IFTA_Quarterly!$I77&gt;0,ROUND(IFTA_Quarterly!$I77*Int_Exchange_2!DW$5/100*DW$3,2),0)</f>
        <v>#VALUE!</v>
      </c>
      <c r="DX60" s="2" t="e">
        <f ca="1">+IF(IFTA_Quarterly!$I77&gt;0,ROUND(IFTA_Quarterly!$I77*Int_Exchange_2!DX$5/100*DX$3,2),0)</f>
        <v>#VALUE!</v>
      </c>
      <c r="DY60" s="2" t="e">
        <f ca="1">+IF(IFTA_Quarterly!$I77&gt;0,ROUND(IFTA_Quarterly!$I77*Int_Exchange_2!DY$5/100*DY$3,2),0)</f>
        <v>#VALUE!</v>
      </c>
      <c r="DZ60" s="2" t="e">
        <f ca="1">+IF(IFTA_Quarterly!$I77&gt;0,ROUND(IFTA_Quarterly!$I77*Int_Exchange_2!DZ$5/100*DZ$3,2),0)</f>
        <v>#VALUE!</v>
      </c>
      <c r="EA60" s="2" t="e">
        <f ca="1">+IF(IFTA_Quarterly!$I77&gt;0,ROUND(IFTA_Quarterly!$I77*Int_Exchange_2!EA$5/100*EA$3,2),0)</f>
        <v>#VALUE!</v>
      </c>
      <c r="EB60" s="2" t="e">
        <f ca="1">+IF(IFTA_Quarterly!$I77&gt;0,ROUND(IFTA_Quarterly!$I77*Int_Exchange_2!EB$5/100*EB$3,2),0)</f>
        <v>#VALUE!</v>
      </c>
      <c r="EC60" s="2" t="e">
        <f ca="1">+IF(IFTA_Quarterly!$I77&gt;0,ROUND(IFTA_Quarterly!$I77*Int_Exchange_2!EC$5/100*EC$3,2),0)</f>
        <v>#VALUE!</v>
      </c>
      <c r="ED60" s="2" t="e">
        <f ca="1">+IF(IFTA_Quarterly!$I77&gt;0,ROUND(IFTA_Quarterly!$I77*Int_Exchange_2!ED$5/100*ED$3,2),0)</f>
        <v>#VALUE!</v>
      </c>
      <c r="EE60" s="2" t="e">
        <f ca="1">+IF(IFTA_Quarterly!$I77&gt;0,ROUND(IFTA_Quarterly!$I77*Int_Exchange_2!EE$5/100*EE$3,2),0)</f>
        <v>#VALUE!</v>
      </c>
    </row>
    <row r="61" spans="1:135" x14ac:dyDescent="0.25">
      <c r="A61" s="2" t="s">
        <v>66</v>
      </c>
      <c r="B61" s="2" t="str">
        <f t="shared" ca="1" si="97"/>
        <v/>
      </c>
      <c r="C61" s="2" t="e">
        <f ca="1">+IF(IFTA_Quarterly!$I78&gt;0,ROUND(IFTA_Quarterly!$I78*Int_Exchange_2!C$5/100*C$3,2),0)</f>
        <v>#VALUE!</v>
      </c>
      <c r="D61" s="2" t="e">
        <f ca="1">+IF(IFTA_Quarterly!$I78&gt;0,ROUND(IFTA_Quarterly!$I78*Int_Exchange_2!D$5/100*D$3,2),0)</f>
        <v>#VALUE!</v>
      </c>
      <c r="E61" s="2" t="e">
        <f ca="1">+IF(IFTA_Quarterly!$I78&gt;0,ROUND(IFTA_Quarterly!$I78*Int_Exchange_2!E$5/100*E$3,2),0)</f>
        <v>#VALUE!</v>
      </c>
      <c r="F61" s="2" t="e">
        <f ca="1">+IF(IFTA_Quarterly!$I78&gt;0,ROUND(IFTA_Quarterly!$I78*Int_Exchange_2!F$5/100*F$3,2),0)</f>
        <v>#VALUE!</v>
      </c>
      <c r="G61" s="2" t="e">
        <f ca="1">+IF(IFTA_Quarterly!$I78&gt;0,ROUND(IFTA_Quarterly!$I78*Int_Exchange_2!G$5/100*G$3,2),0)</f>
        <v>#VALUE!</v>
      </c>
      <c r="H61" s="2" t="e">
        <f ca="1">+IF(IFTA_Quarterly!$I78&gt;0,ROUND(IFTA_Quarterly!$I78*Int_Exchange_2!H$5/100*H$3,2),0)</f>
        <v>#VALUE!</v>
      </c>
      <c r="I61" s="2" t="e">
        <f ca="1">+IF(IFTA_Quarterly!$I78&gt;0,ROUND(IFTA_Quarterly!$I78*Int_Exchange_2!I$5/100*I$3,2),0)</f>
        <v>#VALUE!</v>
      </c>
      <c r="J61" s="2" t="e">
        <f ca="1">+IF(IFTA_Quarterly!$I78&gt;0,ROUND(IFTA_Quarterly!$I78*Int_Exchange_2!J$5/100*J$3,2),0)</f>
        <v>#VALUE!</v>
      </c>
      <c r="K61" s="2" t="e">
        <f ca="1">+IF(IFTA_Quarterly!$I78&gt;0,ROUND(IFTA_Quarterly!$I78*Int_Exchange_2!K$5/100*K$3,2),0)</f>
        <v>#VALUE!</v>
      </c>
      <c r="L61" s="2" t="e">
        <f ca="1">+IF(IFTA_Quarterly!$I78&gt;0,ROUND(IFTA_Quarterly!$I78*Int_Exchange_2!L$5/100*L$3,2),0)</f>
        <v>#VALUE!</v>
      </c>
      <c r="M61" s="2" t="e">
        <f ca="1">+IF(IFTA_Quarterly!$I78&gt;0,ROUND(IFTA_Quarterly!$I78*Int_Exchange_2!M$5/100*M$3,2),0)</f>
        <v>#VALUE!</v>
      </c>
      <c r="N61" s="2" t="e">
        <f ca="1">+IF(IFTA_Quarterly!$I78&gt;0,ROUND(IFTA_Quarterly!$I78*Int_Exchange_2!N$5/100*N$3,2),0)</f>
        <v>#VALUE!</v>
      </c>
      <c r="O61" s="2" t="e">
        <f ca="1">+IF(IFTA_Quarterly!$I78&gt;0,ROUND(IFTA_Quarterly!$I78*Int_Exchange_2!O$5/100*O$3,2),0)</f>
        <v>#VALUE!</v>
      </c>
      <c r="P61" s="2" t="e">
        <f ca="1">+IF(IFTA_Quarterly!$I78&gt;0,ROUND(IFTA_Quarterly!$I78*Int_Exchange_2!P$5/100*P$3,2),0)</f>
        <v>#VALUE!</v>
      </c>
      <c r="Q61" s="2" t="e">
        <f ca="1">+IF(IFTA_Quarterly!$I78&gt;0,ROUND(IFTA_Quarterly!$I78*Int_Exchange_2!Q$5/100*Q$3,2),0)</f>
        <v>#VALUE!</v>
      </c>
      <c r="R61" s="2" t="e">
        <f ca="1">+IF(IFTA_Quarterly!$I78&gt;0,ROUND(IFTA_Quarterly!$I78*Int_Exchange_2!R$5/100*R$3,2),0)</f>
        <v>#VALUE!</v>
      </c>
      <c r="S61" s="2" t="e">
        <f ca="1">+IF(IFTA_Quarterly!$I78&gt;0,ROUND(IFTA_Quarterly!$I78*Int_Exchange_2!S$5/100*S$3,2),0)</f>
        <v>#VALUE!</v>
      </c>
      <c r="T61" s="2" t="e">
        <f ca="1">+IF(IFTA_Quarterly!$I78&gt;0,ROUND(IFTA_Quarterly!$I78*Int_Exchange_2!T$5/100*T$3,2),0)</f>
        <v>#VALUE!</v>
      </c>
      <c r="U61" s="2" t="e">
        <f ca="1">+IF(IFTA_Quarterly!$I78&gt;0,ROUND(IFTA_Quarterly!$I78*Int_Exchange_2!U$5/100*U$3,2),0)</f>
        <v>#VALUE!</v>
      </c>
      <c r="V61" s="2" t="e">
        <f ca="1">+IF(IFTA_Quarterly!$I78&gt;0,ROUND(IFTA_Quarterly!$I78*Int_Exchange_2!V$5/100*V$3,2),0)</f>
        <v>#VALUE!</v>
      </c>
      <c r="W61" s="2" t="e">
        <f ca="1">+IF(IFTA_Quarterly!$I78&gt;0,ROUND(IFTA_Quarterly!$I78*Int_Exchange_2!W$5/100*W$3,2),0)</f>
        <v>#VALUE!</v>
      </c>
      <c r="X61" s="2" t="e">
        <f ca="1">+IF(IFTA_Quarterly!$I78&gt;0,ROUND(IFTA_Quarterly!$I78*Int_Exchange_2!X$5/100*X$3,2),0)</f>
        <v>#VALUE!</v>
      </c>
      <c r="Y61" s="2" t="e">
        <f ca="1">+IF(IFTA_Quarterly!$I78&gt;0,ROUND(IFTA_Quarterly!$I78*Int_Exchange_2!Y$5/100*Y$3,2),0)</f>
        <v>#VALUE!</v>
      </c>
      <c r="Z61" s="2" t="e">
        <f ca="1">+IF(IFTA_Quarterly!$I78&gt;0,ROUND(IFTA_Quarterly!$I78*Int_Exchange_2!Z$5/100*Z$3,2),0)</f>
        <v>#VALUE!</v>
      </c>
      <c r="AA61" s="2" t="e">
        <f ca="1">+IF(IFTA_Quarterly!$I78&gt;0,ROUND(IFTA_Quarterly!$I78*Int_Exchange_2!AA$5/100*AA$3,2),0)</f>
        <v>#VALUE!</v>
      </c>
      <c r="AB61" s="2" t="e">
        <f ca="1">+IF(IFTA_Quarterly!$I78&gt;0,ROUND(IFTA_Quarterly!$I78*Int_Exchange_2!AB$5/100*AB$3,2),0)</f>
        <v>#VALUE!</v>
      </c>
      <c r="AC61" s="2" t="e">
        <f ca="1">+IF(IFTA_Quarterly!$I78&gt;0,ROUND(IFTA_Quarterly!$I78*Int_Exchange_2!AC$5/100*AC$3,2),0)</f>
        <v>#VALUE!</v>
      </c>
      <c r="AD61" s="2" t="e">
        <f ca="1">+IF(IFTA_Quarterly!$I78&gt;0,ROUND(IFTA_Quarterly!$I78*Int_Exchange_2!AD$5/100*AD$3,2),0)</f>
        <v>#VALUE!</v>
      </c>
      <c r="AE61" s="2" t="e">
        <f ca="1">+IF(IFTA_Quarterly!$I78&gt;0,ROUND(IFTA_Quarterly!$I78*Int_Exchange_2!AE$5/100*AE$3,2),0)</f>
        <v>#VALUE!</v>
      </c>
      <c r="AF61" s="2" t="e">
        <f ca="1">+IF(IFTA_Quarterly!$I78&gt;0,ROUND(IFTA_Quarterly!$I78*Int_Exchange_2!AF$5/100*AF$3,2),0)</f>
        <v>#VALUE!</v>
      </c>
      <c r="AG61" s="2" t="e">
        <f ca="1">+IF(IFTA_Quarterly!$I78&gt;0,ROUND(IFTA_Quarterly!$I78*Int_Exchange_2!AG$5/100*AG$3,2),0)</f>
        <v>#VALUE!</v>
      </c>
      <c r="AH61" s="2" t="e">
        <f ca="1">+IF(IFTA_Quarterly!$I78&gt;0,ROUND(IFTA_Quarterly!$I78*Int_Exchange_2!AH$5/100*AH$3,2),0)</f>
        <v>#VALUE!</v>
      </c>
      <c r="AI61" s="2" t="e">
        <f ca="1">+IF(IFTA_Quarterly!$I78&gt;0,ROUND(IFTA_Quarterly!$I78*Int_Exchange_2!AI$5/100*AI$3,2),0)</f>
        <v>#VALUE!</v>
      </c>
      <c r="AJ61" s="2" t="e">
        <f ca="1">+IF(IFTA_Quarterly!$I78&gt;0,ROUND(IFTA_Quarterly!$I78*Int_Exchange_2!AJ$5/100*AJ$3,2),0)</f>
        <v>#VALUE!</v>
      </c>
      <c r="AK61" s="2" t="e">
        <f ca="1">+IF(IFTA_Quarterly!$I78&gt;0,ROUND(IFTA_Quarterly!$I78*Int_Exchange_2!AK$5/100*AK$3,2),0)</f>
        <v>#VALUE!</v>
      </c>
      <c r="AL61" s="2" t="e">
        <f ca="1">+IF(IFTA_Quarterly!$I78&gt;0,ROUND(IFTA_Quarterly!$I78*Int_Exchange_2!AL$5/100*AL$3,2),0)</f>
        <v>#VALUE!</v>
      </c>
      <c r="AM61" s="2" t="e">
        <f ca="1">+IF(IFTA_Quarterly!$I78&gt;0,ROUND(IFTA_Quarterly!$I78*Int_Exchange_2!AM$5/100*AM$3,2),0)</f>
        <v>#VALUE!</v>
      </c>
      <c r="AN61" s="2" t="e">
        <f ca="1">+IF(IFTA_Quarterly!$I78&gt;0,ROUND(IFTA_Quarterly!$I78*Int_Exchange_2!AN$5/100*AN$3,2),0)</f>
        <v>#VALUE!</v>
      </c>
      <c r="AO61" s="2" t="e">
        <f ca="1">+IF(IFTA_Quarterly!$I78&gt;0,ROUND(IFTA_Quarterly!$I78*Int_Exchange_2!AO$5/100*AO$3,2),0)</f>
        <v>#VALUE!</v>
      </c>
      <c r="AP61" s="2" t="e">
        <f ca="1">+IF(IFTA_Quarterly!$I78&gt;0,ROUND(IFTA_Quarterly!$I78*Int_Exchange_2!AP$5/100*AP$3,2),0)</f>
        <v>#VALUE!</v>
      </c>
      <c r="AQ61" s="2" t="e">
        <f ca="1">+IF(IFTA_Quarterly!$I78&gt;0,ROUND(IFTA_Quarterly!$I78*Int_Exchange_2!AQ$5/100*AQ$3,2),0)</f>
        <v>#VALUE!</v>
      </c>
      <c r="AR61" s="2" t="e">
        <f ca="1">+IF(IFTA_Quarterly!$I78&gt;0,ROUND(IFTA_Quarterly!$I78*Int_Exchange_2!AR$5/100*AR$3,2),0)</f>
        <v>#VALUE!</v>
      </c>
      <c r="AS61" s="2" t="e">
        <f ca="1">+IF(IFTA_Quarterly!$I78&gt;0,ROUND(IFTA_Quarterly!$I78*Int_Exchange_2!AS$5/100*AS$3,2),0)</f>
        <v>#VALUE!</v>
      </c>
      <c r="AT61" s="2" t="e">
        <f ca="1">+IF(IFTA_Quarterly!$I78&gt;0,ROUND(IFTA_Quarterly!$I78*Int_Exchange_2!AT$5/100*AT$3,2),0)</f>
        <v>#VALUE!</v>
      </c>
      <c r="AU61" s="2" t="e">
        <f ca="1">+IF(IFTA_Quarterly!$I78&gt;0,ROUND(IFTA_Quarterly!$I78*Int_Exchange_2!AU$5/100*AU$3,2),0)</f>
        <v>#VALUE!</v>
      </c>
      <c r="AV61" s="2" t="e">
        <f ca="1">+IF(IFTA_Quarterly!$I78&gt;0,ROUND(IFTA_Quarterly!$I78*Int_Exchange_2!AV$5/100*AV$3,2),0)</f>
        <v>#VALUE!</v>
      </c>
      <c r="AW61" s="2" t="e">
        <f ca="1">+IF(IFTA_Quarterly!$I78&gt;0,ROUND(IFTA_Quarterly!$I78*Int_Exchange_2!AW$5/100*AW$3,2),0)</f>
        <v>#VALUE!</v>
      </c>
      <c r="AX61" s="2" t="e">
        <f ca="1">+IF(IFTA_Quarterly!$I78&gt;0,ROUND(IFTA_Quarterly!$I78*Int_Exchange_2!AX$5/100*AX$3,2),0)</f>
        <v>#VALUE!</v>
      </c>
      <c r="AY61" s="2" t="e">
        <f ca="1">+IF(IFTA_Quarterly!$I78&gt;0,ROUND(IFTA_Quarterly!$I78*Int_Exchange_2!AY$5/100*AY$3,2),0)</f>
        <v>#VALUE!</v>
      </c>
      <c r="AZ61" s="2" t="e">
        <f ca="1">+IF(IFTA_Quarterly!$I78&gt;0,ROUND(IFTA_Quarterly!$I78*Int_Exchange_2!AZ$5/100*AZ$3,2),0)</f>
        <v>#VALUE!</v>
      </c>
      <c r="BA61" s="2" t="e">
        <f ca="1">+IF(IFTA_Quarterly!$I78&gt;0,ROUND(IFTA_Quarterly!$I78*Int_Exchange_2!BA$5/100*BA$3,2),0)</f>
        <v>#VALUE!</v>
      </c>
      <c r="BB61" s="2" t="e">
        <f ca="1">+IF(IFTA_Quarterly!$I78&gt;0,ROUND(IFTA_Quarterly!$I78*Int_Exchange_2!BB$5/100*BB$3,2),0)</f>
        <v>#VALUE!</v>
      </c>
      <c r="BC61" s="2" t="e">
        <f ca="1">+IF(IFTA_Quarterly!$I78&gt;0,ROUND(IFTA_Quarterly!$I78*Int_Exchange_2!BC$5/100*BC$3,2),0)</f>
        <v>#VALUE!</v>
      </c>
      <c r="BD61" s="2" t="e">
        <f ca="1">+IF(IFTA_Quarterly!$I78&gt;0,ROUND(IFTA_Quarterly!$I78*Int_Exchange_2!BD$5/100*BD$3,2),0)</f>
        <v>#VALUE!</v>
      </c>
      <c r="BE61" s="2" t="e">
        <f ca="1">+IF(IFTA_Quarterly!$I78&gt;0,ROUND(IFTA_Quarterly!$I78*Int_Exchange_2!BE$5/100*BE$3,2),0)</f>
        <v>#VALUE!</v>
      </c>
      <c r="BF61" s="2" t="e">
        <f ca="1">+IF(IFTA_Quarterly!$I78&gt;0,ROUND(IFTA_Quarterly!$I78*Int_Exchange_2!BF$5/100*BF$3,2),0)</f>
        <v>#VALUE!</v>
      </c>
      <c r="BG61" s="2" t="e">
        <f ca="1">+IF(IFTA_Quarterly!$I78&gt;0,ROUND(IFTA_Quarterly!$I78*Int_Exchange_2!BG$5/100*BG$3,2),0)</f>
        <v>#VALUE!</v>
      </c>
      <c r="BH61" s="2" t="e">
        <f ca="1">+IF(IFTA_Quarterly!$I78&gt;0,ROUND(IFTA_Quarterly!$I78*Int_Exchange_2!BH$5/100*BH$3,2),0)</f>
        <v>#VALUE!</v>
      </c>
      <c r="BI61" s="2" t="e">
        <f ca="1">+IF(IFTA_Quarterly!$I78&gt;0,ROUND(IFTA_Quarterly!$I78*Int_Exchange_2!BI$5/100*BI$3,2),0)</f>
        <v>#VALUE!</v>
      </c>
      <c r="BJ61" s="2" t="e">
        <f ca="1">+IF(IFTA_Quarterly!$I78&gt;0,ROUND(IFTA_Quarterly!$I78*Int_Exchange_2!BJ$5/100*BJ$3,2),0)</f>
        <v>#VALUE!</v>
      </c>
      <c r="BK61" s="2" t="e">
        <f ca="1">+IF(IFTA_Quarterly!$I78&gt;0,ROUND(IFTA_Quarterly!$I78*Int_Exchange_2!BK$5/100*BK$3,2),0)</f>
        <v>#VALUE!</v>
      </c>
      <c r="BL61" s="2" t="e">
        <f ca="1">+IF(IFTA_Quarterly!$I78&gt;0,ROUND(IFTA_Quarterly!$I78*Int_Exchange_2!BL$5/100*BL$3,2),0)</f>
        <v>#VALUE!</v>
      </c>
      <c r="BM61" s="2" t="e">
        <f ca="1">+IF(IFTA_Quarterly!$I78&gt;0,ROUND(IFTA_Quarterly!$I78*Int_Exchange_2!BM$5/100*BM$3,2),0)</f>
        <v>#VALUE!</v>
      </c>
      <c r="BN61" s="2" t="e">
        <f ca="1">+IF(IFTA_Quarterly!$I78&gt;0,ROUND(IFTA_Quarterly!$I78*Int_Exchange_2!BN$5/100*BN$3,2),0)</f>
        <v>#VALUE!</v>
      </c>
      <c r="BO61" s="2" t="e">
        <f ca="1">+IF(IFTA_Quarterly!$I78&gt;0,ROUND(IFTA_Quarterly!$I78*Int_Exchange_2!BO$5/100*BO$3,2),0)</f>
        <v>#VALUE!</v>
      </c>
      <c r="BP61" s="2" t="e">
        <f ca="1">+IF(IFTA_Quarterly!$I78&gt;0,ROUND(IFTA_Quarterly!$I78*Int_Exchange_2!BP$5/100*BP$3,2),0)</f>
        <v>#VALUE!</v>
      </c>
      <c r="BQ61" s="2" t="e">
        <f ca="1">+IF(IFTA_Quarterly!$I78&gt;0,ROUND(IFTA_Quarterly!$I78*Int_Exchange_2!BQ$5/100*BQ$3,2),0)</f>
        <v>#VALUE!</v>
      </c>
      <c r="BR61" s="2" t="e">
        <f ca="1">+IF(IFTA_Quarterly!$I78&gt;0,ROUND(IFTA_Quarterly!$I78*Int_Exchange_2!BR$5/100*BR$3,2),0)</f>
        <v>#VALUE!</v>
      </c>
      <c r="BS61" s="2" t="e">
        <f ca="1">+IF(IFTA_Quarterly!$I78&gt;0,ROUND(IFTA_Quarterly!$I78*Int_Exchange_2!BS$5/100*BS$3,2),0)</f>
        <v>#VALUE!</v>
      </c>
      <c r="BT61" s="2" t="e">
        <f ca="1">+IF(IFTA_Quarterly!$I78&gt;0,ROUND(IFTA_Quarterly!$I78*Int_Exchange_2!BT$5/100*BT$3,2),0)</f>
        <v>#VALUE!</v>
      </c>
      <c r="BU61" s="2" t="e">
        <f ca="1">+IF(IFTA_Quarterly!$I78&gt;0,ROUND(IFTA_Quarterly!$I78*Int_Exchange_2!BU$5/100*BU$3,2),0)</f>
        <v>#VALUE!</v>
      </c>
      <c r="BV61" s="2" t="e">
        <f ca="1">+IF(IFTA_Quarterly!$I78&gt;0,ROUND(IFTA_Quarterly!$I78*Int_Exchange_2!BV$5/100*BV$3,2),0)</f>
        <v>#VALUE!</v>
      </c>
      <c r="BW61" s="2" t="e">
        <f ca="1">+IF(IFTA_Quarterly!$I78&gt;0,ROUND(IFTA_Quarterly!$I78*Int_Exchange_2!BW$5/100*BW$3,2),0)</f>
        <v>#VALUE!</v>
      </c>
      <c r="BX61" s="2" t="e">
        <f ca="1">+IF(IFTA_Quarterly!$I78&gt;0,ROUND(IFTA_Quarterly!$I78*Int_Exchange_2!BX$5/100*BX$3,2),0)</f>
        <v>#VALUE!</v>
      </c>
      <c r="BY61" s="2" t="e">
        <f ca="1">+IF(IFTA_Quarterly!$I78&gt;0,ROUND(IFTA_Quarterly!$I78*Int_Exchange_2!BY$5/100*BY$3,2),0)</f>
        <v>#VALUE!</v>
      </c>
      <c r="BZ61" s="2" t="e">
        <f ca="1">+IF(IFTA_Quarterly!$I78&gt;0,ROUND(IFTA_Quarterly!$I78*Int_Exchange_2!BZ$5/100*BZ$3,2),0)</f>
        <v>#VALUE!</v>
      </c>
      <c r="CA61" s="2" t="e">
        <f ca="1">+IF(IFTA_Quarterly!$I78&gt;0,ROUND(IFTA_Quarterly!$I78*Int_Exchange_2!CA$5/100*CA$3,2),0)</f>
        <v>#VALUE!</v>
      </c>
      <c r="CB61" s="2" t="e">
        <f ca="1">+IF(IFTA_Quarterly!$I78&gt;0,ROUND(IFTA_Quarterly!$I78*Int_Exchange_2!CB$5/100*CB$3,2),0)</f>
        <v>#VALUE!</v>
      </c>
      <c r="CC61" s="2" t="e">
        <f ca="1">+IF(IFTA_Quarterly!$I78&gt;0,ROUND(IFTA_Quarterly!$I78*Int_Exchange_2!CC$5/100*CC$3,2),0)</f>
        <v>#VALUE!</v>
      </c>
      <c r="CD61" s="2" t="e">
        <f ca="1">+IF(IFTA_Quarterly!$I78&gt;0,ROUND(IFTA_Quarterly!$I78*Int_Exchange_2!CD$5/100*CD$3,2),0)</f>
        <v>#VALUE!</v>
      </c>
      <c r="CE61" s="2" t="e">
        <f ca="1">+IF(IFTA_Quarterly!$I78&gt;0,ROUND(IFTA_Quarterly!$I78*Int_Exchange_2!CE$5/100*CE$3,2),0)</f>
        <v>#VALUE!</v>
      </c>
      <c r="CF61" s="2" t="e">
        <f ca="1">+IF(IFTA_Quarterly!$I78&gt;0,ROUND(IFTA_Quarterly!$I78*Int_Exchange_2!CF$5/100*CF$3,2),0)</f>
        <v>#VALUE!</v>
      </c>
      <c r="CG61" s="2" t="e">
        <f ca="1">+IF(IFTA_Quarterly!$I78&gt;0,ROUND(IFTA_Quarterly!$I78*Int_Exchange_2!CG$5/100*CG$3,2),0)</f>
        <v>#VALUE!</v>
      </c>
      <c r="CH61" s="2" t="e">
        <f ca="1">+IF(IFTA_Quarterly!$I78&gt;0,ROUND(IFTA_Quarterly!$I78*Int_Exchange_2!CH$5/100*CH$3,2),0)</f>
        <v>#VALUE!</v>
      </c>
      <c r="CI61" s="2" t="e">
        <f ca="1">+IF(IFTA_Quarterly!$I78&gt;0,ROUND(IFTA_Quarterly!$I78*Int_Exchange_2!CI$5/100*CI$3,2),0)</f>
        <v>#VALUE!</v>
      </c>
      <c r="CJ61" s="2" t="e">
        <f ca="1">+IF(IFTA_Quarterly!$I78&gt;0,ROUND(IFTA_Quarterly!$I78*Int_Exchange_2!CJ$5/100*CJ$3,2),0)</f>
        <v>#VALUE!</v>
      </c>
      <c r="CK61" s="2" t="e">
        <f ca="1">+IF(IFTA_Quarterly!$I78&gt;0,ROUND(IFTA_Quarterly!$I78*Int_Exchange_2!CK$5/100*CK$3,2),0)</f>
        <v>#VALUE!</v>
      </c>
      <c r="CL61" s="2" t="e">
        <f ca="1">+IF(IFTA_Quarterly!$I78&gt;0,ROUND(IFTA_Quarterly!$I78*Int_Exchange_2!CL$5/100*CL$3,2),0)</f>
        <v>#VALUE!</v>
      </c>
      <c r="CM61" s="2" t="e">
        <f ca="1">+IF(IFTA_Quarterly!$I78&gt;0,ROUND(IFTA_Quarterly!$I78*Int_Exchange_2!CM$5/100*CM$3,2),0)</f>
        <v>#VALUE!</v>
      </c>
      <c r="CN61" s="2" t="e">
        <f ca="1">+IF(IFTA_Quarterly!$I78&gt;0,ROUND(IFTA_Quarterly!$I78*Int_Exchange_2!CN$5/100*CN$3,2),0)</f>
        <v>#VALUE!</v>
      </c>
      <c r="CO61" s="2" t="e">
        <f ca="1">+IF(IFTA_Quarterly!$I78&gt;0,ROUND(IFTA_Quarterly!$I78*Int_Exchange_2!CO$5/100*CO$3,2),0)</f>
        <v>#VALUE!</v>
      </c>
      <c r="CP61" s="2" t="e">
        <f ca="1">+IF(IFTA_Quarterly!$I78&gt;0,ROUND(IFTA_Quarterly!$I78*Int_Exchange_2!CP$5/100*CP$3,2),0)</f>
        <v>#VALUE!</v>
      </c>
      <c r="CQ61" s="2" t="e">
        <f ca="1">+IF(IFTA_Quarterly!$I78&gt;0,ROUND(IFTA_Quarterly!$I78*Int_Exchange_2!CQ$5/100*CQ$3,2),0)</f>
        <v>#VALUE!</v>
      </c>
      <c r="CR61" s="2" t="e">
        <f ca="1">+IF(IFTA_Quarterly!$I78&gt;0,ROUND(IFTA_Quarterly!$I78*Int_Exchange_2!CR$5/100*CR$3,2),0)</f>
        <v>#VALUE!</v>
      </c>
      <c r="CS61" s="2" t="e">
        <f ca="1">+IF(IFTA_Quarterly!$I78&gt;0,ROUND(IFTA_Quarterly!$I78*Int_Exchange_2!CS$5/100*CS$3,2),0)</f>
        <v>#VALUE!</v>
      </c>
      <c r="CT61" s="2" t="e">
        <f ca="1">+IF(IFTA_Quarterly!$I78&gt;0,ROUND(IFTA_Quarterly!$I78*Int_Exchange_2!CT$5/100*CT$3,2),0)</f>
        <v>#VALUE!</v>
      </c>
      <c r="CU61" s="2" t="e">
        <f ca="1">+IF(IFTA_Quarterly!$I78&gt;0,ROUND(IFTA_Quarterly!$I78*Int_Exchange_2!CU$5/100*CU$3,2),0)</f>
        <v>#VALUE!</v>
      </c>
      <c r="CV61" s="2" t="e">
        <f ca="1">+IF(IFTA_Quarterly!$I78&gt;0,ROUND(IFTA_Quarterly!$I78*Int_Exchange_2!CV$5/100*CV$3,2),0)</f>
        <v>#VALUE!</v>
      </c>
      <c r="CW61" s="2" t="e">
        <f ca="1">+IF(IFTA_Quarterly!$I78&gt;0,ROUND(IFTA_Quarterly!$I78*Int_Exchange_2!CW$5/100*CW$3,2),0)</f>
        <v>#VALUE!</v>
      </c>
      <c r="CX61" s="2" t="e">
        <f ca="1">+IF(IFTA_Quarterly!$I78&gt;0,ROUND(IFTA_Quarterly!$I78*Int_Exchange_2!CX$5/100*CX$3,2),0)</f>
        <v>#VALUE!</v>
      </c>
      <c r="CY61" s="2" t="e">
        <f ca="1">+IF(IFTA_Quarterly!$I78&gt;0,ROUND(IFTA_Quarterly!$I78*Int_Exchange_2!CY$5/100*CY$3,2),0)</f>
        <v>#VALUE!</v>
      </c>
      <c r="CZ61" s="2" t="e">
        <f ca="1">+IF(IFTA_Quarterly!$I78&gt;0,ROUND(IFTA_Quarterly!$I78*Int_Exchange_2!CZ$5/100*CZ$3,2),0)</f>
        <v>#VALUE!</v>
      </c>
      <c r="DA61" s="2" t="e">
        <f ca="1">+IF(IFTA_Quarterly!$I78&gt;0,ROUND(IFTA_Quarterly!$I78*Int_Exchange_2!DA$5/100*DA$3,2),0)</f>
        <v>#VALUE!</v>
      </c>
      <c r="DB61" s="2" t="e">
        <f ca="1">+IF(IFTA_Quarterly!$I78&gt;0,ROUND(IFTA_Quarterly!$I78*Int_Exchange_2!DB$5/100*DB$3,2),0)</f>
        <v>#VALUE!</v>
      </c>
      <c r="DC61" s="2" t="e">
        <f ca="1">+IF(IFTA_Quarterly!$I78&gt;0,ROUND(IFTA_Quarterly!$I78*Int_Exchange_2!DC$5/100*DC$3,2),0)</f>
        <v>#VALUE!</v>
      </c>
      <c r="DD61" s="2" t="e">
        <f ca="1">+IF(IFTA_Quarterly!$I78&gt;0,ROUND(IFTA_Quarterly!$I78*Int_Exchange_2!DD$5/100*DD$3,2),0)</f>
        <v>#VALUE!</v>
      </c>
      <c r="DE61" s="2" t="e">
        <f ca="1">+IF(IFTA_Quarterly!$I78&gt;0,ROUND(IFTA_Quarterly!$I78*Int_Exchange_2!DE$5/100*DE$3,2),0)</f>
        <v>#VALUE!</v>
      </c>
      <c r="DF61" s="2" t="e">
        <f ca="1">+IF(IFTA_Quarterly!$I78&gt;0,ROUND(IFTA_Quarterly!$I78*Int_Exchange_2!DF$5/100*DF$3,2),0)</f>
        <v>#VALUE!</v>
      </c>
      <c r="DG61" s="2" t="e">
        <f ca="1">+IF(IFTA_Quarterly!$I78&gt;0,ROUND(IFTA_Quarterly!$I78*Int_Exchange_2!DG$5/100*DG$3,2),0)</f>
        <v>#VALUE!</v>
      </c>
      <c r="DH61" s="2" t="e">
        <f ca="1">+IF(IFTA_Quarterly!$I78&gt;0,ROUND(IFTA_Quarterly!$I78*Int_Exchange_2!DH$5/100*DH$3,2),0)</f>
        <v>#VALUE!</v>
      </c>
      <c r="DI61" s="2" t="e">
        <f ca="1">+IF(IFTA_Quarterly!$I78&gt;0,ROUND(IFTA_Quarterly!$I78*Int_Exchange_2!DI$5/100*DI$3,2),0)</f>
        <v>#VALUE!</v>
      </c>
      <c r="DJ61" s="2" t="e">
        <f ca="1">+IF(IFTA_Quarterly!$I78&gt;0,ROUND(IFTA_Quarterly!$I78*Int_Exchange_2!DJ$5/100*DJ$3,2),0)</f>
        <v>#VALUE!</v>
      </c>
      <c r="DK61" s="2" t="e">
        <f ca="1">+IF(IFTA_Quarterly!$I78&gt;0,ROUND(IFTA_Quarterly!$I78*Int_Exchange_2!DK$5/100*DK$3,2),0)</f>
        <v>#VALUE!</v>
      </c>
      <c r="DL61" s="2" t="e">
        <f ca="1">+IF(IFTA_Quarterly!$I78&gt;0,ROUND(IFTA_Quarterly!$I78*Int_Exchange_2!DL$5/100*DL$3,2),0)</f>
        <v>#VALUE!</v>
      </c>
      <c r="DM61" s="2" t="e">
        <f ca="1">+IF(IFTA_Quarterly!$I78&gt;0,ROUND(IFTA_Quarterly!$I78*Int_Exchange_2!DM$5/100*DM$3,2),0)</f>
        <v>#VALUE!</v>
      </c>
      <c r="DN61" s="2" t="e">
        <f ca="1">+IF(IFTA_Quarterly!$I78&gt;0,ROUND(IFTA_Quarterly!$I78*Int_Exchange_2!DN$5/100*DN$3,2),0)</f>
        <v>#VALUE!</v>
      </c>
      <c r="DO61" s="2" t="e">
        <f ca="1">+IF(IFTA_Quarterly!$I78&gt;0,ROUND(IFTA_Quarterly!$I78*Int_Exchange_2!DO$5/100*DO$3,2),0)</f>
        <v>#VALUE!</v>
      </c>
      <c r="DP61" s="2" t="e">
        <f ca="1">+IF(IFTA_Quarterly!$I78&gt;0,ROUND(IFTA_Quarterly!$I78*Int_Exchange_2!DP$5/100*DP$3,2),0)</f>
        <v>#VALUE!</v>
      </c>
      <c r="DQ61" s="2" t="e">
        <f ca="1">+IF(IFTA_Quarterly!$I78&gt;0,ROUND(IFTA_Quarterly!$I78*Int_Exchange_2!DQ$5/100*DQ$3,2),0)</f>
        <v>#VALUE!</v>
      </c>
      <c r="DR61" s="2" t="e">
        <f ca="1">+IF(IFTA_Quarterly!$I78&gt;0,ROUND(IFTA_Quarterly!$I78*Int_Exchange_2!DR$5/100*DR$3,2),0)</f>
        <v>#VALUE!</v>
      </c>
      <c r="DS61" s="2" t="e">
        <f ca="1">+IF(IFTA_Quarterly!$I78&gt;0,ROUND(IFTA_Quarterly!$I78*Int_Exchange_2!DS$5/100*DS$3,2),0)</f>
        <v>#VALUE!</v>
      </c>
      <c r="DT61" s="2" t="e">
        <f ca="1">+IF(IFTA_Quarterly!$I78&gt;0,ROUND(IFTA_Quarterly!$I78*Int_Exchange_2!DT$5/100*DT$3,2),0)</f>
        <v>#VALUE!</v>
      </c>
      <c r="DU61" s="2" t="e">
        <f ca="1">+IF(IFTA_Quarterly!$I78&gt;0,ROUND(IFTA_Quarterly!$I78*Int_Exchange_2!DU$5/100*DU$3,2),0)</f>
        <v>#VALUE!</v>
      </c>
      <c r="DV61" s="2" t="e">
        <f ca="1">+IF(IFTA_Quarterly!$I78&gt;0,ROUND(IFTA_Quarterly!$I78*Int_Exchange_2!DV$5/100*DV$3,2),0)</f>
        <v>#VALUE!</v>
      </c>
      <c r="DW61" s="2" t="e">
        <f ca="1">+IF(IFTA_Quarterly!$I78&gt;0,ROUND(IFTA_Quarterly!$I78*Int_Exchange_2!DW$5/100*DW$3,2),0)</f>
        <v>#VALUE!</v>
      </c>
      <c r="DX61" s="2" t="e">
        <f ca="1">+IF(IFTA_Quarterly!$I78&gt;0,ROUND(IFTA_Quarterly!$I78*Int_Exchange_2!DX$5/100*DX$3,2),0)</f>
        <v>#VALUE!</v>
      </c>
      <c r="DY61" s="2" t="e">
        <f ca="1">+IF(IFTA_Quarterly!$I78&gt;0,ROUND(IFTA_Quarterly!$I78*Int_Exchange_2!DY$5/100*DY$3,2),0)</f>
        <v>#VALUE!</v>
      </c>
      <c r="DZ61" s="2" t="e">
        <f ca="1">+IF(IFTA_Quarterly!$I78&gt;0,ROUND(IFTA_Quarterly!$I78*Int_Exchange_2!DZ$5/100*DZ$3,2),0)</f>
        <v>#VALUE!</v>
      </c>
      <c r="EA61" s="2" t="e">
        <f ca="1">+IF(IFTA_Quarterly!$I78&gt;0,ROUND(IFTA_Quarterly!$I78*Int_Exchange_2!EA$5/100*EA$3,2),0)</f>
        <v>#VALUE!</v>
      </c>
      <c r="EB61" s="2" t="e">
        <f ca="1">+IF(IFTA_Quarterly!$I78&gt;0,ROUND(IFTA_Quarterly!$I78*Int_Exchange_2!EB$5/100*EB$3,2),0)</f>
        <v>#VALUE!</v>
      </c>
      <c r="EC61" s="2" t="e">
        <f ca="1">+IF(IFTA_Quarterly!$I78&gt;0,ROUND(IFTA_Quarterly!$I78*Int_Exchange_2!EC$5/100*EC$3,2),0)</f>
        <v>#VALUE!</v>
      </c>
      <c r="ED61" s="2" t="e">
        <f ca="1">+IF(IFTA_Quarterly!$I78&gt;0,ROUND(IFTA_Quarterly!$I78*Int_Exchange_2!ED$5/100*ED$3,2),0)</f>
        <v>#VALUE!</v>
      </c>
      <c r="EE61" s="2" t="e">
        <f ca="1">+IF(IFTA_Quarterly!$I78&gt;0,ROUND(IFTA_Quarterly!$I78*Int_Exchange_2!EE$5/100*EE$3,2),0)</f>
        <v>#VALUE!</v>
      </c>
    </row>
    <row r="62" spans="1:135" x14ac:dyDescent="0.25">
      <c r="A62" s="2" t="s">
        <v>67</v>
      </c>
      <c r="B62" s="2" t="str">
        <f t="shared" ca="1" si="97"/>
        <v/>
      </c>
      <c r="C62" s="2" t="e">
        <f ca="1">+IF(IFTA_Quarterly!$I79&gt;0,ROUND(IFTA_Quarterly!$I79*Int_Exchange_2!C$5/100*C$3,2),0)</f>
        <v>#VALUE!</v>
      </c>
      <c r="D62" s="2" t="e">
        <f ca="1">+IF(IFTA_Quarterly!$I79&gt;0,ROUND(IFTA_Quarterly!$I79*Int_Exchange_2!D$5/100*D$3,2),0)</f>
        <v>#VALUE!</v>
      </c>
      <c r="E62" s="2" t="e">
        <f ca="1">+IF(IFTA_Quarterly!$I79&gt;0,ROUND(IFTA_Quarterly!$I79*Int_Exchange_2!E$5/100*E$3,2),0)</f>
        <v>#VALUE!</v>
      </c>
      <c r="F62" s="2" t="e">
        <f ca="1">+IF(IFTA_Quarterly!$I79&gt;0,ROUND(IFTA_Quarterly!$I79*Int_Exchange_2!F$5/100*F$3,2),0)</f>
        <v>#VALUE!</v>
      </c>
      <c r="G62" s="2" t="e">
        <f ca="1">+IF(IFTA_Quarterly!$I79&gt;0,ROUND(IFTA_Quarterly!$I79*Int_Exchange_2!G$5/100*G$3,2),0)</f>
        <v>#VALUE!</v>
      </c>
      <c r="H62" s="2" t="e">
        <f ca="1">+IF(IFTA_Quarterly!$I79&gt;0,ROUND(IFTA_Quarterly!$I79*Int_Exchange_2!H$5/100*H$3,2),0)</f>
        <v>#VALUE!</v>
      </c>
      <c r="I62" s="2" t="e">
        <f ca="1">+IF(IFTA_Quarterly!$I79&gt;0,ROUND(IFTA_Quarterly!$I79*Int_Exchange_2!I$5/100*I$3,2),0)</f>
        <v>#VALUE!</v>
      </c>
      <c r="J62" s="2" t="e">
        <f ca="1">+IF(IFTA_Quarterly!$I79&gt;0,ROUND(IFTA_Quarterly!$I79*Int_Exchange_2!J$5/100*J$3,2),0)</f>
        <v>#VALUE!</v>
      </c>
      <c r="K62" s="2" t="e">
        <f ca="1">+IF(IFTA_Quarterly!$I79&gt;0,ROUND(IFTA_Quarterly!$I79*Int_Exchange_2!K$5/100*K$3,2),0)</f>
        <v>#VALUE!</v>
      </c>
      <c r="L62" s="2" t="e">
        <f ca="1">+IF(IFTA_Quarterly!$I79&gt;0,ROUND(IFTA_Quarterly!$I79*Int_Exchange_2!L$5/100*L$3,2),0)</f>
        <v>#VALUE!</v>
      </c>
      <c r="M62" s="2" t="e">
        <f ca="1">+IF(IFTA_Quarterly!$I79&gt;0,ROUND(IFTA_Quarterly!$I79*Int_Exchange_2!M$5/100*M$3,2),0)</f>
        <v>#VALUE!</v>
      </c>
      <c r="N62" s="2" t="e">
        <f ca="1">+IF(IFTA_Quarterly!$I79&gt;0,ROUND(IFTA_Quarterly!$I79*Int_Exchange_2!N$5/100*N$3,2),0)</f>
        <v>#VALUE!</v>
      </c>
      <c r="O62" s="2" t="e">
        <f ca="1">+IF(IFTA_Quarterly!$I79&gt;0,ROUND(IFTA_Quarterly!$I79*Int_Exchange_2!O$5/100*O$3,2),0)</f>
        <v>#VALUE!</v>
      </c>
      <c r="P62" s="2" t="e">
        <f ca="1">+IF(IFTA_Quarterly!$I79&gt;0,ROUND(IFTA_Quarterly!$I79*Int_Exchange_2!P$5/100*P$3,2),0)</f>
        <v>#VALUE!</v>
      </c>
      <c r="Q62" s="2" t="e">
        <f ca="1">+IF(IFTA_Quarterly!$I79&gt;0,ROUND(IFTA_Quarterly!$I79*Int_Exchange_2!Q$5/100*Q$3,2),0)</f>
        <v>#VALUE!</v>
      </c>
      <c r="R62" s="2" t="e">
        <f ca="1">+IF(IFTA_Quarterly!$I79&gt;0,ROUND(IFTA_Quarterly!$I79*Int_Exchange_2!R$5/100*R$3,2),0)</f>
        <v>#VALUE!</v>
      </c>
      <c r="S62" s="2" t="e">
        <f ca="1">+IF(IFTA_Quarterly!$I79&gt;0,ROUND(IFTA_Quarterly!$I79*Int_Exchange_2!S$5/100*S$3,2),0)</f>
        <v>#VALUE!</v>
      </c>
      <c r="T62" s="2" t="e">
        <f ca="1">+IF(IFTA_Quarterly!$I79&gt;0,ROUND(IFTA_Quarterly!$I79*Int_Exchange_2!T$5/100*T$3,2),0)</f>
        <v>#VALUE!</v>
      </c>
      <c r="U62" s="2" t="e">
        <f ca="1">+IF(IFTA_Quarterly!$I79&gt;0,ROUND(IFTA_Quarterly!$I79*Int_Exchange_2!U$5/100*U$3,2),0)</f>
        <v>#VALUE!</v>
      </c>
      <c r="V62" s="2" t="e">
        <f ca="1">+IF(IFTA_Quarterly!$I79&gt;0,ROUND(IFTA_Quarterly!$I79*Int_Exchange_2!V$5/100*V$3,2),0)</f>
        <v>#VALUE!</v>
      </c>
      <c r="W62" s="2" t="e">
        <f ca="1">+IF(IFTA_Quarterly!$I79&gt;0,ROUND(IFTA_Quarterly!$I79*Int_Exchange_2!W$5/100*W$3,2),0)</f>
        <v>#VALUE!</v>
      </c>
      <c r="X62" s="2" t="e">
        <f ca="1">+IF(IFTA_Quarterly!$I79&gt;0,ROUND(IFTA_Quarterly!$I79*Int_Exchange_2!X$5/100*X$3,2),0)</f>
        <v>#VALUE!</v>
      </c>
      <c r="Y62" s="2" t="e">
        <f ca="1">+IF(IFTA_Quarterly!$I79&gt;0,ROUND(IFTA_Quarterly!$I79*Int_Exchange_2!Y$5/100*Y$3,2),0)</f>
        <v>#VALUE!</v>
      </c>
      <c r="Z62" s="2" t="e">
        <f ca="1">+IF(IFTA_Quarterly!$I79&gt;0,ROUND(IFTA_Quarterly!$I79*Int_Exchange_2!Z$5/100*Z$3,2),0)</f>
        <v>#VALUE!</v>
      </c>
      <c r="AA62" s="2" t="e">
        <f ca="1">+IF(IFTA_Quarterly!$I79&gt;0,ROUND(IFTA_Quarterly!$I79*Int_Exchange_2!AA$5/100*AA$3,2),0)</f>
        <v>#VALUE!</v>
      </c>
      <c r="AB62" s="2" t="e">
        <f ca="1">+IF(IFTA_Quarterly!$I79&gt;0,ROUND(IFTA_Quarterly!$I79*Int_Exchange_2!AB$5/100*AB$3,2),0)</f>
        <v>#VALUE!</v>
      </c>
      <c r="AC62" s="2" t="e">
        <f ca="1">+IF(IFTA_Quarterly!$I79&gt;0,ROUND(IFTA_Quarterly!$I79*Int_Exchange_2!AC$5/100*AC$3,2),0)</f>
        <v>#VALUE!</v>
      </c>
      <c r="AD62" s="2" t="e">
        <f ca="1">+IF(IFTA_Quarterly!$I79&gt;0,ROUND(IFTA_Quarterly!$I79*Int_Exchange_2!AD$5/100*AD$3,2),0)</f>
        <v>#VALUE!</v>
      </c>
      <c r="AE62" s="2" t="e">
        <f ca="1">+IF(IFTA_Quarterly!$I79&gt;0,ROUND(IFTA_Quarterly!$I79*Int_Exchange_2!AE$5/100*AE$3,2),0)</f>
        <v>#VALUE!</v>
      </c>
      <c r="AF62" s="2" t="e">
        <f ca="1">+IF(IFTA_Quarterly!$I79&gt;0,ROUND(IFTA_Quarterly!$I79*Int_Exchange_2!AF$5/100*AF$3,2),0)</f>
        <v>#VALUE!</v>
      </c>
      <c r="AG62" s="2" t="e">
        <f ca="1">+IF(IFTA_Quarterly!$I79&gt;0,ROUND(IFTA_Quarterly!$I79*Int_Exchange_2!AG$5/100*AG$3,2),0)</f>
        <v>#VALUE!</v>
      </c>
      <c r="AH62" s="2" t="e">
        <f ca="1">+IF(IFTA_Quarterly!$I79&gt;0,ROUND(IFTA_Quarterly!$I79*Int_Exchange_2!AH$5/100*AH$3,2),0)</f>
        <v>#VALUE!</v>
      </c>
      <c r="AI62" s="2" t="e">
        <f ca="1">+IF(IFTA_Quarterly!$I79&gt;0,ROUND(IFTA_Quarterly!$I79*Int_Exchange_2!AI$5/100*AI$3,2),0)</f>
        <v>#VALUE!</v>
      </c>
      <c r="AJ62" s="2" t="e">
        <f ca="1">+IF(IFTA_Quarterly!$I79&gt;0,ROUND(IFTA_Quarterly!$I79*Int_Exchange_2!AJ$5/100*AJ$3,2),0)</f>
        <v>#VALUE!</v>
      </c>
      <c r="AK62" s="2" t="e">
        <f ca="1">+IF(IFTA_Quarterly!$I79&gt;0,ROUND(IFTA_Quarterly!$I79*Int_Exchange_2!AK$5/100*AK$3,2),0)</f>
        <v>#VALUE!</v>
      </c>
      <c r="AL62" s="2" t="e">
        <f ca="1">+IF(IFTA_Quarterly!$I79&gt;0,ROUND(IFTA_Quarterly!$I79*Int_Exchange_2!AL$5/100*AL$3,2),0)</f>
        <v>#VALUE!</v>
      </c>
      <c r="AM62" s="2" t="e">
        <f ca="1">+IF(IFTA_Quarterly!$I79&gt;0,ROUND(IFTA_Quarterly!$I79*Int_Exchange_2!AM$5/100*AM$3,2),0)</f>
        <v>#VALUE!</v>
      </c>
      <c r="AN62" s="2" t="e">
        <f ca="1">+IF(IFTA_Quarterly!$I79&gt;0,ROUND(IFTA_Quarterly!$I79*Int_Exchange_2!AN$5/100*AN$3,2),0)</f>
        <v>#VALUE!</v>
      </c>
      <c r="AO62" s="2" t="e">
        <f ca="1">+IF(IFTA_Quarterly!$I79&gt;0,ROUND(IFTA_Quarterly!$I79*Int_Exchange_2!AO$5/100*AO$3,2),0)</f>
        <v>#VALUE!</v>
      </c>
      <c r="AP62" s="2" t="e">
        <f ca="1">+IF(IFTA_Quarterly!$I79&gt;0,ROUND(IFTA_Quarterly!$I79*Int_Exchange_2!AP$5/100*AP$3,2),0)</f>
        <v>#VALUE!</v>
      </c>
      <c r="AQ62" s="2" t="e">
        <f ca="1">+IF(IFTA_Quarterly!$I79&gt;0,ROUND(IFTA_Quarterly!$I79*Int_Exchange_2!AQ$5/100*AQ$3,2),0)</f>
        <v>#VALUE!</v>
      </c>
      <c r="AR62" s="2" t="e">
        <f ca="1">+IF(IFTA_Quarterly!$I79&gt;0,ROUND(IFTA_Quarterly!$I79*Int_Exchange_2!AR$5/100*AR$3,2),0)</f>
        <v>#VALUE!</v>
      </c>
      <c r="AS62" s="2" t="e">
        <f ca="1">+IF(IFTA_Quarterly!$I79&gt;0,ROUND(IFTA_Quarterly!$I79*Int_Exchange_2!AS$5/100*AS$3,2),0)</f>
        <v>#VALUE!</v>
      </c>
      <c r="AT62" s="2" t="e">
        <f ca="1">+IF(IFTA_Quarterly!$I79&gt;0,ROUND(IFTA_Quarterly!$I79*Int_Exchange_2!AT$5/100*AT$3,2),0)</f>
        <v>#VALUE!</v>
      </c>
      <c r="AU62" s="2" t="e">
        <f ca="1">+IF(IFTA_Quarterly!$I79&gt;0,ROUND(IFTA_Quarterly!$I79*Int_Exchange_2!AU$5/100*AU$3,2),0)</f>
        <v>#VALUE!</v>
      </c>
      <c r="AV62" s="2" t="e">
        <f ca="1">+IF(IFTA_Quarterly!$I79&gt;0,ROUND(IFTA_Quarterly!$I79*Int_Exchange_2!AV$5/100*AV$3,2),0)</f>
        <v>#VALUE!</v>
      </c>
      <c r="AW62" s="2" t="e">
        <f ca="1">+IF(IFTA_Quarterly!$I79&gt;0,ROUND(IFTA_Quarterly!$I79*Int_Exchange_2!AW$5/100*AW$3,2),0)</f>
        <v>#VALUE!</v>
      </c>
      <c r="AX62" s="2" t="e">
        <f ca="1">+IF(IFTA_Quarterly!$I79&gt;0,ROUND(IFTA_Quarterly!$I79*Int_Exchange_2!AX$5/100*AX$3,2),0)</f>
        <v>#VALUE!</v>
      </c>
      <c r="AY62" s="2" t="e">
        <f ca="1">+IF(IFTA_Quarterly!$I79&gt;0,ROUND(IFTA_Quarterly!$I79*Int_Exchange_2!AY$5/100*AY$3,2),0)</f>
        <v>#VALUE!</v>
      </c>
      <c r="AZ62" s="2" t="e">
        <f ca="1">+IF(IFTA_Quarterly!$I79&gt;0,ROUND(IFTA_Quarterly!$I79*Int_Exchange_2!AZ$5/100*AZ$3,2),0)</f>
        <v>#VALUE!</v>
      </c>
      <c r="BA62" s="2" t="e">
        <f ca="1">+IF(IFTA_Quarterly!$I79&gt;0,ROUND(IFTA_Quarterly!$I79*Int_Exchange_2!BA$5/100*BA$3,2),0)</f>
        <v>#VALUE!</v>
      </c>
      <c r="BB62" s="2" t="e">
        <f ca="1">+IF(IFTA_Quarterly!$I79&gt;0,ROUND(IFTA_Quarterly!$I79*Int_Exchange_2!BB$5/100*BB$3,2),0)</f>
        <v>#VALUE!</v>
      </c>
      <c r="BC62" s="2" t="e">
        <f ca="1">+IF(IFTA_Quarterly!$I79&gt;0,ROUND(IFTA_Quarterly!$I79*Int_Exchange_2!BC$5/100*BC$3,2),0)</f>
        <v>#VALUE!</v>
      </c>
      <c r="BD62" s="2" t="e">
        <f ca="1">+IF(IFTA_Quarterly!$I79&gt;0,ROUND(IFTA_Quarterly!$I79*Int_Exchange_2!BD$5/100*BD$3,2),0)</f>
        <v>#VALUE!</v>
      </c>
      <c r="BE62" s="2" t="e">
        <f ca="1">+IF(IFTA_Quarterly!$I79&gt;0,ROUND(IFTA_Quarterly!$I79*Int_Exchange_2!BE$5/100*BE$3,2),0)</f>
        <v>#VALUE!</v>
      </c>
      <c r="BF62" s="2" t="e">
        <f ca="1">+IF(IFTA_Quarterly!$I79&gt;0,ROUND(IFTA_Quarterly!$I79*Int_Exchange_2!BF$5/100*BF$3,2),0)</f>
        <v>#VALUE!</v>
      </c>
      <c r="BG62" s="2" t="e">
        <f ca="1">+IF(IFTA_Quarterly!$I79&gt;0,ROUND(IFTA_Quarterly!$I79*Int_Exchange_2!BG$5/100*BG$3,2),0)</f>
        <v>#VALUE!</v>
      </c>
      <c r="BH62" s="2" t="e">
        <f ca="1">+IF(IFTA_Quarterly!$I79&gt;0,ROUND(IFTA_Quarterly!$I79*Int_Exchange_2!BH$5/100*BH$3,2),0)</f>
        <v>#VALUE!</v>
      </c>
      <c r="BI62" s="2" t="e">
        <f ca="1">+IF(IFTA_Quarterly!$I79&gt;0,ROUND(IFTA_Quarterly!$I79*Int_Exchange_2!BI$5/100*BI$3,2),0)</f>
        <v>#VALUE!</v>
      </c>
      <c r="BJ62" s="2" t="e">
        <f ca="1">+IF(IFTA_Quarterly!$I79&gt;0,ROUND(IFTA_Quarterly!$I79*Int_Exchange_2!BJ$5/100*BJ$3,2),0)</f>
        <v>#VALUE!</v>
      </c>
      <c r="BK62" s="2" t="e">
        <f ca="1">+IF(IFTA_Quarterly!$I79&gt;0,ROUND(IFTA_Quarterly!$I79*Int_Exchange_2!BK$5/100*BK$3,2),0)</f>
        <v>#VALUE!</v>
      </c>
      <c r="BL62" s="2" t="e">
        <f ca="1">+IF(IFTA_Quarterly!$I79&gt;0,ROUND(IFTA_Quarterly!$I79*Int_Exchange_2!BL$5/100*BL$3,2),0)</f>
        <v>#VALUE!</v>
      </c>
      <c r="BM62" s="2" t="e">
        <f ca="1">+IF(IFTA_Quarterly!$I79&gt;0,ROUND(IFTA_Quarterly!$I79*Int_Exchange_2!BM$5/100*BM$3,2),0)</f>
        <v>#VALUE!</v>
      </c>
      <c r="BN62" s="2" t="e">
        <f ca="1">+IF(IFTA_Quarterly!$I79&gt;0,ROUND(IFTA_Quarterly!$I79*Int_Exchange_2!BN$5/100*BN$3,2),0)</f>
        <v>#VALUE!</v>
      </c>
      <c r="BO62" s="2" t="e">
        <f ca="1">+IF(IFTA_Quarterly!$I79&gt;0,ROUND(IFTA_Quarterly!$I79*Int_Exchange_2!BO$5/100*BO$3,2),0)</f>
        <v>#VALUE!</v>
      </c>
      <c r="BP62" s="2" t="e">
        <f ca="1">+IF(IFTA_Quarterly!$I79&gt;0,ROUND(IFTA_Quarterly!$I79*Int_Exchange_2!BP$5/100*BP$3,2),0)</f>
        <v>#VALUE!</v>
      </c>
      <c r="BQ62" s="2" t="e">
        <f ca="1">+IF(IFTA_Quarterly!$I79&gt;0,ROUND(IFTA_Quarterly!$I79*Int_Exchange_2!BQ$5/100*BQ$3,2),0)</f>
        <v>#VALUE!</v>
      </c>
      <c r="BR62" s="2" t="e">
        <f ca="1">+IF(IFTA_Quarterly!$I79&gt;0,ROUND(IFTA_Quarterly!$I79*Int_Exchange_2!BR$5/100*BR$3,2),0)</f>
        <v>#VALUE!</v>
      </c>
      <c r="BS62" s="2" t="e">
        <f ca="1">+IF(IFTA_Quarterly!$I79&gt;0,ROUND(IFTA_Quarterly!$I79*Int_Exchange_2!BS$5/100*BS$3,2),0)</f>
        <v>#VALUE!</v>
      </c>
      <c r="BT62" s="2" t="e">
        <f ca="1">+IF(IFTA_Quarterly!$I79&gt;0,ROUND(IFTA_Quarterly!$I79*Int_Exchange_2!BT$5/100*BT$3,2),0)</f>
        <v>#VALUE!</v>
      </c>
      <c r="BU62" s="2" t="e">
        <f ca="1">+IF(IFTA_Quarterly!$I79&gt;0,ROUND(IFTA_Quarterly!$I79*Int_Exchange_2!BU$5/100*BU$3,2),0)</f>
        <v>#VALUE!</v>
      </c>
      <c r="BV62" s="2" t="e">
        <f ca="1">+IF(IFTA_Quarterly!$I79&gt;0,ROUND(IFTA_Quarterly!$I79*Int_Exchange_2!BV$5/100*BV$3,2),0)</f>
        <v>#VALUE!</v>
      </c>
      <c r="BW62" s="2" t="e">
        <f ca="1">+IF(IFTA_Quarterly!$I79&gt;0,ROUND(IFTA_Quarterly!$I79*Int_Exchange_2!BW$5/100*BW$3,2),0)</f>
        <v>#VALUE!</v>
      </c>
      <c r="BX62" s="2" t="e">
        <f ca="1">+IF(IFTA_Quarterly!$I79&gt;0,ROUND(IFTA_Quarterly!$I79*Int_Exchange_2!BX$5/100*BX$3,2),0)</f>
        <v>#VALUE!</v>
      </c>
      <c r="BY62" s="2" t="e">
        <f ca="1">+IF(IFTA_Quarterly!$I79&gt;0,ROUND(IFTA_Quarterly!$I79*Int_Exchange_2!BY$5/100*BY$3,2),0)</f>
        <v>#VALUE!</v>
      </c>
      <c r="BZ62" s="2" t="e">
        <f ca="1">+IF(IFTA_Quarterly!$I79&gt;0,ROUND(IFTA_Quarterly!$I79*Int_Exchange_2!BZ$5/100*BZ$3,2),0)</f>
        <v>#VALUE!</v>
      </c>
      <c r="CA62" s="2" t="e">
        <f ca="1">+IF(IFTA_Quarterly!$I79&gt;0,ROUND(IFTA_Quarterly!$I79*Int_Exchange_2!CA$5/100*CA$3,2),0)</f>
        <v>#VALUE!</v>
      </c>
      <c r="CB62" s="2" t="e">
        <f ca="1">+IF(IFTA_Quarterly!$I79&gt;0,ROUND(IFTA_Quarterly!$I79*Int_Exchange_2!CB$5/100*CB$3,2),0)</f>
        <v>#VALUE!</v>
      </c>
      <c r="CC62" s="2" t="e">
        <f ca="1">+IF(IFTA_Quarterly!$I79&gt;0,ROUND(IFTA_Quarterly!$I79*Int_Exchange_2!CC$5/100*CC$3,2),0)</f>
        <v>#VALUE!</v>
      </c>
      <c r="CD62" s="2" t="e">
        <f ca="1">+IF(IFTA_Quarterly!$I79&gt;0,ROUND(IFTA_Quarterly!$I79*Int_Exchange_2!CD$5/100*CD$3,2),0)</f>
        <v>#VALUE!</v>
      </c>
      <c r="CE62" s="2" t="e">
        <f ca="1">+IF(IFTA_Quarterly!$I79&gt;0,ROUND(IFTA_Quarterly!$I79*Int_Exchange_2!CE$5/100*CE$3,2),0)</f>
        <v>#VALUE!</v>
      </c>
      <c r="CF62" s="2" t="e">
        <f ca="1">+IF(IFTA_Quarterly!$I79&gt;0,ROUND(IFTA_Quarterly!$I79*Int_Exchange_2!CF$5/100*CF$3,2),0)</f>
        <v>#VALUE!</v>
      </c>
      <c r="CG62" s="2" t="e">
        <f ca="1">+IF(IFTA_Quarterly!$I79&gt;0,ROUND(IFTA_Quarterly!$I79*Int_Exchange_2!CG$5/100*CG$3,2),0)</f>
        <v>#VALUE!</v>
      </c>
      <c r="CH62" s="2" t="e">
        <f ca="1">+IF(IFTA_Quarterly!$I79&gt;0,ROUND(IFTA_Quarterly!$I79*Int_Exchange_2!CH$5/100*CH$3,2),0)</f>
        <v>#VALUE!</v>
      </c>
      <c r="CI62" s="2" t="e">
        <f ca="1">+IF(IFTA_Quarterly!$I79&gt;0,ROUND(IFTA_Quarterly!$I79*Int_Exchange_2!CI$5/100*CI$3,2),0)</f>
        <v>#VALUE!</v>
      </c>
      <c r="CJ62" s="2" t="e">
        <f ca="1">+IF(IFTA_Quarterly!$I79&gt;0,ROUND(IFTA_Quarterly!$I79*Int_Exchange_2!CJ$5/100*CJ$3,2),0)</f>
        <v>#VALUE!</v>
      </c>
      <c r="CK62" s="2" t="e">
        <f ca="1">+IF(IFTA_Quarterly!$I79&gt;0,ROUND(IFTA_Quarterly!$I79*Int_Exchange_2!CK$5/100*CK$3,2),0)</f>
        <v>#VALUE!</v>
      </c>
      <c r="CL62" s="2" t="e">
        <f ca="1">+IF(IFTA_Quarterly!$I79&gt;0,ROUND(IFTA_Quarterly!$I79*Int_Exchange_2!CL$5/100*CL$3,2),0)</f>
        <v>#VALUE!</v>
      </c>
      <c r="CM62" s="2" t="e">
        <f ca="1">+IF(IFTA_Quarterly!$I79&gt;0,ROUND(IFTA_Quarterly!$I79*Int_Exchange_2!CM$5/100*CM$3,2),0)</f>
        <v>#VALUE!</v>
      </c>
      <c r="CN62" s="2" t="e">
        <f ca="1">+IF(IFTA_Quarterly!$I79&gt;0,ROUND(IFTA_Quarterly!$I79*Int_Exchange_2!CN$5/100*CN$3,2),0)</f>
        <v>#VALUE!</v>
      </c>
      <c r="CO62" s="2" t="e">
        <f ca="1">+IF(IFTA_Quarterly!$I79&gt;0,ROUND(IFTA_Quarterly!$I79*Int_Exchange_2!CO$5/100*CO$3,2),0)</f>
        <v>#VALUE!</v>
      </c>
      <c r="CP62" s="2" t="e">
        <f ca="1">+IF(IFTA_Quarterly!$I79&gt;0,ROUND(IFTA_Quarterly!$I79*Int_Exchange_2!CP$5/100*CP$3,2),0)</f>
        <v>#VALUE!</v>
      </c>
      <c r="CQ62" s="2" t="e">
        <f ca="1">+IF(IFTA_Quarterly!$I79&gt;0,ROUND(IFTA_Quarterly!$I79*Int_Exchange_2!CQ$5/100*CQ$3,2),0)</f>
        <v>#VALUE!</v>
      </c>
      <c r="CR62" s="2" t="e">
        <f ca="1">+IF(IFTA_Quarterly!$I79&gt;0,ROUND(IFTA_Quarterly!$I79*Int_Exchange_2!CR$5/100*CR$3,2),0)</f>
        <v>#VALUE!</v>
      </c>
      <c r="CS62" s="2" t="e">
        <f ca="1">+IF(IFTA_Quarterly!$I79&gt;0,ROUND(IFTA_Quarterly!$I79*Int_Exchange_2!CS$5/100*CS$3,2),0)</f>
        <v>#VALUE!</v>
      </c>
      <c r="CT62" s="2" t="e">
        <f ca="1">+IF(IFTA_Quarterly!$I79&gt;0,ROUND(IFTA_Quarterly!$I79*Int_Exchange_2!CT$5/100*CT$3,2),0)</f>
        <v>#VALUE!</v>
      </c>
      <c r="CU62" s="2" t="e">
        <f ca="1">+IF(IFTA_Quarterly!$I79&gt;0,ROUND(IFTA_Quarterly!$I79*Int_Exchange_2!CU$5/100*CU$3,2),0)</f>
        <v>#VALUE!</v>
      </c>
      <c r="CV62" s="2" t="e">
        <f ca="1">+IF(IFTA_Quarterly!$I79&gt;0,ROUND(IFTA_Quarterly!$I79*Int_Exchange_2!CV$5/100*CV$3,2),0)</f>
        <v>#VALUE!</v>
      </c>
      <c r="CW62" s="2" t="e">
        <f ca="1">+IF(IFTA_Quarterly!$I79&gt;0,ROUND(IFTA_Quarterly!$I79*Int_Exchange_2!CW$5/100*CW$3,2),0)</f>
        <v>#VALUE!</v>
      </c>
      <c r="CX62" s="2" t="e">
        <f ca="1">+IF(IFTA_Quarterly!$I79&gt;0,ROUND(IFTA_Quarterly!$I79*Int_Exchange_2!CX$5/100*CX$3,2),0)</f>
        <v>#VALUE!</v>
      </c>
      <c r="CY62" s="2" t="e">
        <f ca="1">+IF(IFTA_Quarterly!$I79&gt;0,ROUND(IFTA_Quarterly!$I79*Int_Exchange_2!CY$5/100*CY$3,2),0)</f>
        <v>#VALUE!</v>
      </c>
      <c r="CZ62" s="2" t="e">
        <f ca="1">+IF(IFTA_Quarterly!$I79&gt;0,ROUND(IFTA_Quarterly!$I79*Int_Exchange_2!CZ$5/100*CZ$3,2),0)</f>
        <v>#VALUE!</v>
      </c>
      <c r="DA62" s="2" t="e">
        <f ca="1">+IF(IFTA_Quarterly!$I79&gt;0,ROUND(IFTA_Quarterly!$I79*Int_Exchange_2!DA$5/100*DA$3,2),0)</f>
        <v>#VALUE!</v>
      </c>
      <c r="DB62" s="2" t="e">
        <f ca="1">+IF(IFTA_Quarterly!$I79&gt;0,ROUND(IFTA_Quarterly!$I79*Int_Exchange_2!DB$5/100*DB$3,2),0)</f>
        <v>#VALUE!</v>
      </c>
      <c r="DC62" s="2" t="e">
        <f ca="1">+IF(IFTA_Quarterly!$I79&gt;0,ROUND(IFTA_Quarterly!$I79*Int_Exchange_2!DC$5/100*DC$3,2),0)</f>
        <v>#VALUE!</v>
      </c>
      <c r="DD62" s="2" t="e">
        <f ca="1">+IF(IFTA_Quarterly!$I79&gt;0,ROUND(IFTA_Quarterly!$I79*Int_Exchange_2!DD$5/100*DD$3,2),0)</f>
        <v>#VALUE!</v>
      </c>
      <c r="DE62" s="2" t="e">
        <f ca="1">+IF(IFTA_Quarterly!$I79&gt;0,ROUND(IFTA_Quarterly!$I79*Int_Exchange_2!DE$5/100*DE$3,2),0)</f>
        <v>#VALUE!</v>
      </c>
      <c r="DF62" s="2" t="e">
        <f ca="1">+IF(IFTA_Quarterly!$I79&gt;0,ROUND(IFTA_Quarterly!$I79*Int_Exchange_2!DF$5/100*DF$3,2),0)</f>
        <v>#VALUE!</v>
      </c>
      <c r="DG62" s="2" t="e">
        <f ca="1">+IF(IFTA_Quarterly!$I79&gt;0,ROUND(IFTA_Quarterly!$I79*Int_Exchange_2!DG$5/100*DG$3,2),0)</f>
        <v>#VALUE!</v>
      </c>
      <c r="DH62" s="2" t="e">
        <f ca="1">+IF(IFTA_Quarterly!$I79&gt;0,ROUND(IFTA_Quarterly!$I79*Int_Exchange_2!DH$5/100*DH$3,2),0)</f>
        <v>#VALUE!</v>
      </c>
      <c r="DI62" s="2" t="e">
        <f ca="1">+IF(IFTA_Quarterly!$I79&gt;0,ROUND(IFTA_Quarterly!$I79*Int_Exchange_2!DI$5/100*DI$3,2),0)</f>
        <v>#VALUE!</v>
      </c>
      <c r="DJ62" s="2" t="e">
        <f ca="1">+IF(IFTA_Quarterly!$I79&gt;0,ROUND(IFTA_Quarterly!$I79*Int_Exchange_2!DJ$5/100*DJ$3,2),0)</f>
        <v>#VALUE!</v>
      </c>
      <c r="DK62" s="2" t="e">
        <f ca="1">+IF(IFTA_Quarterly!$I79&gt;0,ROUND(IFTA_Quarterly!$I79*Int_Exchange_2!DK$5/100*DK$3,2),0)</f>
        <v>#VALUE!</v>
      </c>
      <c r="DL62" s="2" t="e">
        <f ca="1">+IF(IFTA_Quarterly!$I79&gt;0,ROUND(IFTA_Quarterly!$I79*Int_Exchange_2!DL$5/100*DL$3,2),0)</f>
        <v>#VALUE!</v>
      </c>
      <c r="DM62" s="2" t="e">
        <f ca="1">+IF(IFTA_Quarterly!$I79&gt;0,ROUND(IFTA_Quarterly!$I79*Int_Exchange_2!DM$5/100*DM$3,2),0)</f>
        <v>#VALUE!</v>
      </c>
      <c r="DN62" s="2" t="e">
        <f ca="1">+IF(IFTA_Quarterly!$I79&gt;0,ROUND(IFTA_Quarterly!$I79*Int_Exchange_2!DN$5/100*DN$3,2),0)</f>
        <v>#VALUE!</v>
      </c>
      <c r="DO62" s="2" t="e">
        <f ca="1">+IF(IFTA_Quarterly!$I79&gt;0,ROUND(IFTA_Quarterly!$I79*Int_Exchange_2!DO$5/100*DO$3,2),0)</f>
        <v>#VALUE!</v>
      </c>
      <c r="DP62" s="2" t="e">
        <f ca="1">+IF(IFTA_Quarterly!$I79&gt;0,ROUND(IFTA_Quarterly!$I79*Int_Exchange_2!DP$5/100*DP$3,2),0)</f>
        <v>#VALUE!</v>
      </c>
      <c r="DQ62" s="2" t="e">
        <f ca="1">+IF(IFTA_Quarterly!$I79&gt;0,ROUND(IFTA_Quarterly!$I79*Int_Exchange_2!DQ$5/100*DQ$3,2),0)</f>
        <v>#VALUE!</v>
      </c>
      <c r="DR62" s="2" t="e">
        <f ca="1">+IF(IFTA_Quarterly!$I79&gt;0,ROUND(IFTA_Quarterly!$I79*Int_Exchange_2!DR$5/100*DR$3,2),0)</f>
        <v>#VALUE!</v>
      </c>
      <c r="DS62" s="2" t="e">
        <f ca="1">+IF(IFTA_Quarterly!$I79&gt;0,ROUND(IFTA_Quarterly!$I79*Int_Exchange_2!DS$5/100*DS$3,2),0)</f>
        <v>#VALUE!</v>
      </c>
      <c r="DT62" s="2" t="e">
        <f ca="1">+IF(IFTA_Quarterly!$I79&gt;0,ROUND(IFTA_Quarterly!$I79*Int_Exchange_2!DT$5/100*DT$3,2),0)</f>
        <v>#VALUE!</v>
      </c>
      <c r="DU62" s="2" t="e">
        <f ca="1">+IF(IFTA_Quarterly!$I79&gt;0,ROUND(IFTA_Quarterly!$I79*Int_Exchange_2!DU$5/100*DU$3,2),0)</f>
        <v>#VALUE!</v>
      </c>
      <c r="DV62" s="2" t="e">
        <f ca="1">+IF(IFTA_Quarterly!$I79&gt;0,ROUND(IFTA_Quarterly!$I79*Int_Exchange_2!DV$5/100*DV$3,2),0)</f>
        <v>#VALUE!</v>
      </c>
      <c r="DW62" s="2" t="e">
        <f ca="1">+IF(IFTA_Quarterly!$I79&gt;0,ROUND(IFTA_Quarterly!$I79*Int_Exchange_2!DW$5/100*DW$3,2),0)</f>
        <v>#VALUE!</v>
      </c>
      <c r="DX62" s="2" t="e">
        <f ca="1">+IF(IFTA_Quarterly!$I79&gt;0,ROUND(IFTA_Quarterly!$I79*Int_Exchange_2!DX$5/100*DX$3,2),0)</f>
        <v>#VALUE!</v>
      </c>
      <c r="DY62" s="2" t="e">
        <f ca="1">+IF(IFTA_Quarterly!$I79&gt;0,ROUND(IFTA_Quarterly!$I79*Int_Exchange_2!DY$5/100*DY$3,2),0)</f>
        <v>#VALUE!</v>
      </c>
      <c r="DZ62" s="2" t="e">
        <f ca="1">+IF(IFTA_Quarterly!$I79&gt;0,ROUND(IFTA_Quarterly!$I79*Int_Exchange_2!DZ$5/100*DZ$3,2),0)</f>
        <v>#VALUE!</v>
      </c>
      <c r="EA62" s="2" t="e">
        <f ca="1">+IF(IFTA_Quarterly!$I79&gt;0,ROUND(IFTA_Quarterly!$I79*Int_Exchange_2!EA$5/100*EA$3,2),0)</f>
        <v>#VALUE!</v>
      </c>
      <c r="EB62" s="2" t="e">
        <f ca="1">+IF(IFTA_Quarterly!$I79&gt;0,ROUND(IFTA_Quarterly!$I79*Int_Exchange_2!EB$5/100*EB$3,2),0)</f>
        <v>#VALUE!</v>
      </c>
      <c r="EC62" s="2" t="e">
        <f ca="1">+IF(IFTA_Quarterly!$I79&gt;0,ROUND(IFTA_Quarterly!$I79*Int_Exchange_2!EC$5/100*EC$3,2),0)</f>
        <v>#VALUE!</v>
      </c>
      <c r="ED62" s="2" t="e">
        <f ca="1">+IF(IFTA_Quarterly!$I79&gt;0,ROUND(IFTA_Quarterly!$I79*Int_Exchange_2!ED$5/100*ED$3,2),0)</f>
        <v>#VALUE!</v>
      </c>
      <c r="EE62" s="2" t="e">
        <f ca="1">+IF(IFTA_Quarterly!$I79&gt;0,ROUND(IFTA_Quarterly!$I79*Int_Exchange_2!EE$5/100*EE$3,2),0)</f>
        <v>#VALUE!</v>
      </c>
    </row>
    <row r="63" spans="1:135" x14ac:dyDescent="0.25">
      <c r="A63" s="2" t="s">
        <v>68</v>
      </c>
      <c r="B63" s="2" t="str">
        <f t="shared" ca="1" si="97"/>
        <v/>
      </c>
      <c r="C63" s="2" t="e">
        <f ca="1">+IF(IFTA_Quarterly!$I80&gt;0,ROUND(IFTA_Quarterly!$I80*Int_Exchange_2!C$5/100*C$3,2),0)</f>
        <v>#VALUE!</v>
      </c>
      <c r="D63" s="2" t="e">
        <f ca="1">+IF(IFTA_Quarterly!$I80&gt;0,ROUND(IFTA_Quarterly!$I80*Int_Exchange_2!D$5/100*D$3,2),0)</f>
        <v>#VALUE!</v>
      </c>
      <c r="E63" s="2" t="e">
        <f ca="1">+IF(IFTA_Quarterly!$I80&gt;0,ROUND(IFTA_Quarterly!$I80*Int_Exchange_2!E$5/100*E$3,2),0)</f>
        <v>#VALUE!</v>
      </c>
      <c r="F63" s="2" t="e">
        <f ca="1">+IF(IFTA_Quarterly!$I80&gt;0,ROUND(IFTA_Quarterly!$I80*Int_Exchange_2!F$5/100*F$3,2),0)</f>
        <v>#VALUE!</v>
      </c>
      <c r="G63" s="2" t="e">
        <f ca="1">+IF(IFTA_Quarterly!$I80&gt;0,ROUND(IFTA_Quarterly!$I80*Int_Exchange_2!G$5/100*G$3,2),0)</f>
        <v>#VALUE!</v>
      </c>
      <c r="H63" s="2" t="e">
        <f ca="1">+IF(IFTA_Quarterly!$I80&gt;0,ROUND(IFTA_Quarterly!$I80*Int_Exchange_2!H$5/100*H$3,2),0)</f>
        <v>#VALUE!</v>
      </c>
      <c r="I63" s="2" t="e">
        <f ca="1">+IF(IFTA_Quarterly!$I80&gt;0,ROUND(IFTA_Quarterly!$I80*Int_Exchange_2!I$5/100*I$3,2),0)</f>
        <v>#VALUE!</v>
      </c>
      <c r="J63" s="2" t="e">
        <f ca="1">+IF(IFTA_Quarterly!$I80&gt;0,ROUND(IFTA_Quarterly!$I80*Int_Exchange_2!J$5/100*J$3,2),0)</f>
        <v>#VALUE!</v>
      </c>
      <c r="K63" s="2" t="e">
        <f ca="1">+IF(IFTA_Quarterly!$I80&gt;0,ROUND(IFTA_Quarterly!$I80*Int_Exchange_2!K$5/100*K$3,2),0)</f>
        <v>#VALUE!</v>
      </c>
      <c r="L63" s="2" t="e">
        <f ca="1">+IF(IFTA_Quarterly!$I80&gt;0,ROUND(IFTA_Quarterly!$I80*Int_Exchange_2!L$5/100*L$3,2),0)</f>
        <v>#VALUE!</v>
      </c>
      <c r="M63" s="2" t="e">
        <f ca="1">+IF(IFTA_Quarterly!$I80&gt;0,ROUND(IFTA_Quarterly!$I80*Int_Exchange_2!M$5/100*M$3,2),0)</f>
        <v>#VALUE!</v>
      </c>
      <c r="N63" s="2" t="e">
        <f ca="1">+IF(IFTA_Quarterly!$I80&gt;0,ROUND(IFTA_Quarterly!$I80*Int_Exchange_2!N$5/100*N$3,2),0)</f>
        <v>#VALUE!</v>
      </c>
      <c r="O63" s="2" t="e">
        <f ca="1">+IF(IFTA_Quarterly!$I80&gt;0,ROUND(IFTA_Quarterly!$I80*Int_Exchange_2!O$5/100*O$3,2),0)</f>
        <v>#VALUE!</v>
      </c>
      <c r="P63" s="2" t="e">
        <f ca="1">+IF(IFTA_Quarterly!$I80&gt;0,ROUND(IFTA_Quarterly!$I80*Int_Exchange_2!P$5/100*P$3,2),0)</f>
        <v>#VALUE!</v>
      </c>
      <c r="Q63" s="2" t="e">
        <f ca="1">+IF(IFTA_Quarterly!$I80&gt;0,ROUND(IFTA_Quarterly!$I80*Int_Exchange_2!Q$5/100*Q$3,2),0)</f>
        <v>#VALUE!</v>
      </c>
      <c r="R63" s="2" t="e">
        <f ca="1">+IF(IFTA_Quarterly!$I80&gt;0,ROUND(IFTA_Quarterly!$I80*Int_Exchange_2!R$5/100*R$3,2),0)</f>
        <v>#VALUE!</v>
      </c>
      <c r="S63" s="2" t="e">
        <f ca="1">+IF(IFTA_Quarterly!$I80&gt;0,ROUND(IFTA_Quarterly!$I80*Int_Exchange_2!S$5/100*S$3,2),0)</f>
        <v>#VALUE!</v>
      </c>
      <c r="T63" s="2" t="e">
        <f ca="1">+IF(IFTA_Quarterly!$I80&gt;0,ROUND(IFTA_Quarterly!$I80*Int_Exchange_2!T$5/100*T$3,2),0)</f>
        <v>#VALUE!</v>
      </c>
      <c r="U63" s="2" t="e">
        <f ca="1">+IF(IFTA_Quarterly!$I80&gt;0,ROUND(IFTA_Quarterly!$I80*Int_Exchange_2!U$5/100*U$3,2),0)</f>
        <v>#VALUE!</v>
      </c>
      <c r="V63" s="2" t="e">
        <f ca="1">+IF(IFTA_Quarterly!$I80&gt;0,ROUND(IFTA_Quarterly!$I80*Int_Exchange_2!V$5/100*V$3,2),0)</f>
        <v>#VALUE!</v>
      </c>
      <c r="W63" s="2" t="e">
        <f ca="1">+IF(IFTA_Quarterly!$I80&gt;0,ROUND(IFTA_Quarterly!$I80*Int_Exchange_2!W$5/100*W$3,2),0)</f>
        <v>#VALUE!</v>
      </c>
      <c r="X63" s="2" t="e">
        <f ca="1">+IF(IFTA_Quarterly!$I80&gt;0,ROUND(IFTA_Quarterly!$I80*Int_Exchange_2!X$5/100*X$3,2),0)</f>
        <v>#VALUE!</v>
      </c>
      <c r="Y63" s="2" t="e">
        <f ca="1">+IF(IFTA_Quarterly!$I80&gt;0,ROUND(IFTA_Quarterly!$I80*Int_Exchange_2!Y$5/100*Y$3,2),0)</f>
        <v>#VALUE!</v>
      </c>
      <c r="Z63" s="2" t="e">
        <f ca="1">+IF(IFTA_Quarterly!$I80&gt;0,ROUND(IFTA_Quarterly!$I80*Int_Exchange_2!Z$5/100*Z$3,2),0)</f>
        <v>#VALUE!</v>
      </c>
      <c r="AA63" s="2" t="e">
        <f ca="1">+IF(IFTA_Quarterly!$I80&gt;0,ROUND(IFTA_Quarterly!$I80*Int_Exchange_2!AA$5/100*AA$3,2),0)</f>
        <v>#VALUE!</v>
      </c>
      <c r="AB63" s="2" t="e">
        <f ca="1">+IF(IFTA_Quarterly!$I80&gt;0,ROUND(IFTA_Quarterly!$I80*Int_Exchange_2!AB$5/100*AB$3,2),0)</f>
        <v>#VALUE!</v>
      </c>
      <c r="AC63" s="2" t="e">
        <f ca="1">+IF(IFTA_Quarterly!$I80&gt;0,ROUND(IFTA_Quarterly!$I80*Int_Exchange_2!AC$5/100*AC$3,2),0)</f>
        <v>#VALUE!</v>
      </c>
      <c r="AD63" s="2" t="e">
        <f ca="1">+IF(IFTA_Quarterly!$I80&gt;0,ROUND(IFTA_Quarterly!$I80*Int_Exchange_2!AD$5/100*AD$3,2),0)</f>
        <v>#VALUE!</v>
      </c>
      <c r="AE63" s="2" t="e">
        <f ca="1">+IF(IFTA_Quarterly!$I80&gt;0,ROUND(IFTA_Quarterly!$I80*Int_Exchange_2!AE$5/100*AE$3,2),0)</f>
        <v>#VALUE!</v>
      </c>
      <c r="AF63" s="2" t="e">
        <f ca="1">+IF(IFTA_Quarterly!$I80&gt;0,ROUND(IFTA_Quarterly!$I80*Int_Exchange_2!AF$5/100*AF$3,2),0)</f>
        <v>#VALUE!</v>
      </c>
      <c r="AG63" s="2" t="e">
        <f ca="1">+IF(IFTA_Quarterly!$I80&gt;0,ROUND(IFTA_Quarterly!$I80*Int_Exchange_2!AG$5/100*AG$3,2),0)</f>
        <v>#VALUE!</v>
      </c>
      <c r="AH63" s="2" t="e">
        <f ca="1">+IF(IFTA_Quarterly!$I80&gt;0,ROUND(IFTA_Quarterly!$I80*Int_Exchange_2!AH$5/100*AH$3,2),0)</f>
        <v>#VALUE!</v>
      </c>
      <c r="AI63" s="2" t="e">
        <f ca="1">+IF(IFTA_Quarterly!$I80&gt;0,ROUND(IFTA_Quarterly!$I80*Int_Exchange_2!AI$5/100*AI$3,2),0)</f>
        <v>#VALUE!</v>
      </c>
      <c r="AJ63" s="2" t="e">
        <f ca="1">+IF(IFTA_Quarterly!$I80&gt;0,ROUND(IFTA_Quarterly!$I80*Int_Exchange_2!AJ$5/100*AJ$3,2),0)</f>
        <v>#VALUE!</v>
      </c>
      <c r="AK63" s="2" t="e">
        <f ca="1">+IF(IFTA_Quarterly!$I80&gt;0,ROUND(IFTA_Quarterly!$I80*Int_Exchange_2!AK$5/100*AK$3,2),0)</f>
        <v>#VALUE!</v>
      </c>
      <c r="AL63" s="2" t="e">
        <f ca="1">+IF(IFTA_Quarterly!$I80&gt;0,ROUND(IFTA_Quarterly!$I80*Int_Exchange_2!AL$5/100*AL$3,2),0)</f>
        <v>#VALUE!</v>
      </c>
      <c r="AM63" s="2" t="e">
        <f ca="1">+IF(IFTA_Quarterly!$I80&gt;0,ROUND(IFTA_Quarterly!$I80*Int_Exchange_2!AM$5/100*AM$3,2),0)</f>
        <v>#VALUE!</v>
      </c>
      <c r="AN63" s="2" t="e">
        <f ca="1">+IF(IFTA_Quarterly!$I80&gt;0,ROUND(IFTA_Quarterly!$I80*Int_Exchange_2!AN$5/100*AN$3,2),0)</f>
        <v>#VALUE!</v>
      </c>
      <c r="AO63" s="2" t="e">
        <f ca="1">+IF(IFTA_Quarterly!$I80&gt;0,ROUND(IFTA_Quarterly!$I80*Int_Exchange_2!AO$5/100*AO$3,2),0)</f>
        <v>#VALUE!</v>
      </c>
      <c r="AP63" s="2" t="e">
        <f ca="1">+IF(IFTA_Quarterly!$I80&gt;0,ROUND(IFTA_Quarterly!$I80*Int_Exchange_2!AP$5/100*AP$3,2),0)</f>
        <v>#VALUE!</v>
      </c>
      <c r="AQ63" s="2" t="e">
        <f ca="1">+IF(IFTA_Quarterly!$I80&gt;0,ROUND(IFTA_Quarterly!$I80*Int_Exchange_2!AQ$5/100*AQ$3,2),0)</f>
        <v>#VALUE!</v>
      </c>
      <c r="AR63" s="2" t="e">
        <f ca="1">+IF(IFTA_Quarterly!$I80&gt;0,ROUND(IFTA_Quarterly!$I80*Int_Exchange_2!AR$5/100*AR$3,2),0)</f>
        <v>#VALUE!</v>
      </c>
      <c r="AS63" s="2" t="e">
        <f ca="1">+IF(IFTA_Quarterly!$I80&gt;0,ROUND(IFTA_Quarterly!$I80*Int_Exchange_2!AS$5/100*AS$3,2),0)</f>
        <v>#VALUE!</v>
      </c>
      <c r="AT63" s="2" t="e">
        <f ca="1">+IF(IFTA_Quarterly!$I80&gt;0,ROUND(IFTA_Quarterly!$I80*Int_Exchange_2!AT$5/100*AT$3,2),0)</f>
        <v>#VALUE!</v>
      </c>
      <c r="AU63" s="2" t="e">
        <f ca="1">+IF(IFTA_Quarterly!$I80&gt;0,ROUND(IFTA_Quarterly!$I80*Int_Exchange_2!AU$5/100*AU$3,2),0)</f>
        <v>#VALUE!</v>
      </c>
      <c r="AV63" s="2" t="e">
        <f ca="1">+IF(IFTA_Quarterly!$I80&gt;0,ROUND(IFTA_Quarterly!$I80*Int_Exchange_2!AV$5/100*AV$3,2),0)</f>
        <v>#VALUE!</v>
      </c>
      <c r="AW63" s="2" t="e">
        <f ca="1">+IF(IFTA_Quarterly!$I80&gt;0,ROUND(IFTA_Quarterly!$I80*Int_Exchange_2!AW$5/100*AW$3,2),0)</f>
        <v>#VALUE!</v>
      </c>
      <c r="AX63" s="2" t="e">
        <f ca="1">+IF(IFTA_Quarterly!$I80&gt;0,ROUND(IFTA_Quarterly!$I80*Int_Exchange_2!AX$5/100*AX$3,2),0)</f>
        <v>#VALUE!</v>
      </c>
      <c r="AY63" s="2" t="e">
        <f ca="1">+IF(IFTA_Quarterly!$I80&gt;0,ROUND(IFTA_Quarterly!$I80*Int_Exchange_2!AY$5/100*AY$3,2),0)</f>
        <v>#VALUE!</v>
      </c>
      <c r="AZ63" s="2" t="e">
        <f ca="1">+IF(IFTA_Quarterly!$I80&gt;0,ROUND(IFTA_Quarterly!$I80*Int_Exchange_2!AZ$5/100*AZ$3,2),0)</f>
        <v>#VALUE!</v>
      </c>
      <c r="BA63" s="2" t="e">
        <f ca="1">+IF(IFTA_Quarterly!$I80&gt;0,ROUND(IFTA_Quarterly!$I80*Int_Exchange_2!BA$5/100*BA$3,2),0)</f>
        <v>#VALUE!</v>
      </c>
      <c r="BB63" s="2" t="e">
        <f ca="1">+IF(IFTA_Quarterly!$I80&gt;0,ROUND(IFTA_Quarterly!$I80*Int_Exchange_2!BB$5/100*BB$3,2),0)</f>
        <v>#VALUE!</v>
      </c>
      <c r="BC63" s="2" t="e">
        <f ca="1">+IF(IFTA_Quarterly!$I80&gt;0,ROUND(IFTA_Quarterly!$I80*Int_Exchange_2!BC$5/100*BC$3,2),0)</f>
        <v>#VALUE!</v>
      </c>
      <c r="BD63" s="2" t="e">
        <f ca="1">+IF(IFTA_Quarterly!$I80&gt;0,ROUND(IFTA_Quarterly!$I80*Int_Exchange_2!BD$5/100*BD$3,2),0)</f>
        <v>#VALUE!</v>
      </c>
      <c r="BE63" s="2" t="e">
        <f ca="1">+IF(IFTA_Quarterly!$I80&gt;0,ROUND(IFTA_Quarterly!$I80*Int_Exchange_2!BE$5/100*BE$3,2),0)</f>
        <v>#VALUE!</v>
      </c>
      <c r="BF63" s="2" t="e">
        <f ca="1">+IF(IFTA_Quarterly!$I80&gt;0,ROUND(IFTA_Quarterly!$I80*Int_Exchange_2!BF$5/100*BF$3,2),0)</f>
        <v>#VALUE!</v>
      </c>
      <c r="BG63" s="2" t="e">
        <f ca="1">+IF(IFTA_Quarterly!$I80&gt;0,ROUND(IFTA_Quarterly!$I80*Int_Exchange_2!BG$5/100*BG$3,2),0)</f>
        <v>#VALUE!</v>
      </c>
      <c r="BH63" s="2" t="e">
        <f ca="1">+IF(IFTA_Quarterly!$I80&gt;0,ROUND(IFTA_Quarterly!$I80*Int_Exchange_2!BH$5/100*BH$3,2),0)</f>
        <v>#VALUE!</v>
      </c>
      <c r="BI63" s="2" t="e">
        <f ca="1">+IF(IFTA_Quarterly!$I80&gt;0,ROUND(IFTA_Quarterly!$I80*Int_Exchange_2!BI$5/100*BI$3,2),0)</f>
        <v>#VALUE!</v>
      </c>
      <c r="BJ63" s="2" t="e">
        <f ca="1">+IF(IFTA_Quarterly!$I80&gt;0,ROUND(IFTA_Quarterly!$I80*Int_Exchange_2!BJ$5/100*BJ$3,2),0)</f>
        <v>#VALUE!</v>
      </c>
      <c r="BK63" s="2" t="e">
        <f ca="1">+IF(IFTA_Quarterly!$I80&gt;0,ROUND(IFTA_Quarterly!$I80*Int_Exchange_2!BK$5/100*BK$3,2),0)</f>
        <v>#VALUE!</v>
      </c>
      <c r="BL63" s="2" t="e">
        <f ca="1">+IF(IFTA_Quarterly!$I80&gt;0,ROUND(IFTA_Quarterly!$I80*Int_Exchange_2!BL$5/100*BL$3,2),0)</f>
        <v>#VALUE!</v>
      </c>
      <c r="BM63" s="2" t="e">
        <f ca="1">+IF(IFTA_Quarterly!$I80&gt;0,ROUND(IFTA_Quarterly!$I80*Int_Exchange_2!BM$5/100*BM$3,2),0)</f>
        <v>#VALUE!</v>
      </c>
      <c r="BN63" s="2" t="e">
        <f ca="1">+IF(IFTA_Quarterly!$I80&gt;0,ROUND(IFTA_Quarterly!$I80*Int_Exchange_2!BN$5/100*BN$3,2),0)</f>
        <v>#VALUE!</v>
      </c>
      <c r="BO63" s="2" t="e">
        <f ca="1">+IF(IFTA_Quarterly!$I80&gt;0,ROUND(IFTA_Quarterly!$I80*Int_Exchange_2!BO$5/100*BO$3,2),0)</f>
        <v>#VALUE!</v>
      </c>
      <c r="BP63" s="2" t="e">
        <f ca="1">+IF(IFTA_Quarterly!$I80&gt;0,ROUND(IFTA_Quarterly!$I80*Int_Exchange_2!BP$5/100*BP$3,2),0)</f>
        <v>#VALUE!</v>
      </c>
      <c r="BQ63" s="2" t="e">
        <f ca="1">+IF(IFTA_Quarterly!$I80&gt;0,ROUND(IFTA_Quarterly!$I80*Int_Exchange_2!BQ$5/100*BQ$3,2),0)</f>
        <v>#VALUE!</v>
      </c>
      <c r="BR63" s="2" t="e">
        <f ca="1">+IF(IFTA_Quarterly!$I80&gt;0,ROUND(IFTA_Quarterly!$I80*Int_Exchange_2!BR$5/100*BR$3,2),0)</f>
        <v>#VALUE!</v>
      </c>
      <c r="BS63" s="2" t="e">
        <f ca="1">+IF(IFTA_Quarterly!$I80&gt;0,ROUND(IFTA_Quarterly!$I80*Int_Exchange_2!BS$5/100*BS$3,2),0)</f>
        <v>#VALUE!</v>
      </c>
      <c r="BT63" s="2" t="e">
        <f ca="1">+IF(IFTA_Quarterly!$I80&gt;0,ROUND(IFTA_Quarterly!$I80*Int_Exchange_2!BT$5/100*BT$3,2),0)</f>
        <v>#VALUE!</v>
      </c>
      <c r="BU63" s="2" t="e">
        <f ca="1">+IF(IFTA_Quarterly!$I80&gt;0,ROUND(IFTA_Quarterly!$I80*Int_Exchange_2!BU$5/100*BU$3,2),0)</f>
        <v>#VALUE!</v>
      </c>
      <c r="BV63" s="2" t="e">
        <f ca="1">+IF(IFTA_Quarterly!$I80&gt;0,ROUND(IFTA_Quarterly!$I80*Int_Exchange_2!BV$5/100*BV$3,2),0)</f>
        <v>#VALUE!</v>
      </c>
      <c r="BW63" s="2" t="e">
        <f ca="1">+IF(IFTA_Quarterly!$I80&gt;0,ROUND(IFTA_Quarterly!$I80*Int_Exchange_2!BW$5/100*BW$3,2),0)</f>
        <v>#VALUE!</v>
      </c>
      <c r="BX63" s="2" t="e">
        <f ca="1">+IF(IFTA_Quarterly!$I80&gt;0,ROUND(IFTA_Quarterly!$I80*Int_Exchange_2!BX$5/100*BX$3,2),0)</f>
        <v>#VALUE!</v>
      </c>
      <c r="BY63" s="2" t="e">
        <f ca="1">+IF(IFTA_Quarterly!$I80&gt;0,ROUND(IFTA_Quarterly!$I80*Int_Exchange_2!BY$5/100*BY$3,2),0)</f>
        <v>#VALUE!</v>
      </c>
      <c r="BZ63" s="2" t="e">
        <f ca="1">+IF(IFTA_Quarterly!$I80&gt;0,ROUND(IFTA_Quarterly!$I80*Int_Exchange_2!BZ$5/100*BZ$3,2),0)</f>
        <v>#VALUE!</v>
      </c>
      <c r="CA63" s="2" t="e">
        <f ca="1">+IF(IFTA_Quarterly!$I80&gt;0,ROUND(IFTA_Quarterly!$I80*Int_Exchange_2!CA$5/100*CA$3,2),0)</f>
        <v>#VALUE!</v>
      </c>
      <c r="CB63" s="2" t="e">
        <f ca="1">+IF(IFTA_Quarterly!$I80&gt;0,ROUND(IFTA_Quarterly!$I80*Int_Exchange_2!CB$5/100*CB$3,2),0)</f>
        <v>#VALUE!</v>
      </c>
      <c r="CC63" s="2" t="e">
        <f ca="1">+IF(IFTA_Quarterly!$I80&gt;0,ROUND(IFTA_Quarterly!$I80*Int_Exchange_2!CC$5/100*CC$3,2),0)</f>
        <v>#VALUE!</v>
      </c>
      <c r="CD63" s="2" t="e">
        <f ca="1">+IF(IFTA_Quarterly!$I80&gt;0,ROUND(IFTA_Quarterly!$I80*Int_Exchange_2!CD$5/100*CD$3,2),0)</f>
        <v>#VALUE!</v>
      </c>
      <c r="CE63" s="2" t="e">
        <f ca="1">+IF(IFTA_Quarterly!$I80&gt;0,ROUND(IFTA_Quarterly!$I80*Int_Exchange_2!CE$5/100*CE$3,2),0)</f>
        <v>#VALUE!</v>
      </c>
      <c r="CF63" s="2" t="e">
        <f ca="1">+IF(IFTA_Quarterly!$I80&gt;0,ROUND(IFTA_Quarterly!$I80*Int_Exchange_2!CF$5/100*CF$3,2),0)</f>
        <v>#VALUE!</v>
      </c>
      <c r="CG63" s="2" t="e">
        <f ca="1">+IF(IFTA_Quarterly!$I80&gt;0,ROUND(IFTA_Quarterly!$I80*Int_Exchange_2!CG$5/100*CG$3,2),0)</f>
        <v>#VALUE!</v>
      </c>
      <c r="CH63" s="2" t="e">
        <f ca="1">+IF(IFTA_Quarterly!$I80&gt;0,ROUND(IFTA_Quarterly!$I80*Int_Exchange_2!CH$5/100*CH$3,2),0)</f>
        <v>#VALUE!</v>
      </c>
      <c r="CI63" s="2" t="e">
        <f ca="1">+IF(IFTA_Quarterly!$I80&gt;0,ROUND(IFTA_Quarterly!$I80*Int_Exchange_2!CI$5/100*CI$3,2),0)</f>
        <v>#VALUE!</v>
      </c>
      <c r="CJ63" s="2" t="e">
        <f ca="1">+IF(IFTA_Quarterly!$I80&gt;0,ROUND(IFTA_Quarterly!$I80*Int_Exchange_2!CJ$5/100*CJ$3,2),0)</f>
        <v>#VALUE!</v>
      </c>
      <c r="CK63" s="2" t="e">
        <f ca="1">+IF(IFTA_Quarterly!$I80&gt;0,ROUND(IFTA_Quarterly!$I80*Int_Exchange_2!CK$5/100*CK$3,2),0)</f>
        <v>#VALUE!</v>
      </c>
      <c r="CL63" s="2" t="e">
        <f ca="1">+IF(IFTA_Quarterly!$I80&gt;0,ROUND(IFTA_Quarterly!$I80*Int_Exchange_2!CL$5/100*CL$3,2),0)</f>
        <v>#VALUE!</v>
      </c>
      <c r="CM63" s="2" t="e">
        <f ca="1">+IF(IFTA_Quarterly!$I80&gt;0,ROUND(IFTA_Quarterly!$I80*Int_Exchange_2!CM$5/100*CM$3,2),0)</f>
        <v>#VALUE!</v>
      </c>
      <c r="CN63" s="2" t="e">
        <f ca="1">+IF(IFTA_Quarterly!$I80&gt;0,ROUND(IFTA_Quarterly!$I80*Int_Exchange_2!CN$5/100*CN$3,2),0)</f>
        <v>#VALUE!</v>
      </c>
      <c r="CO63" s="2" t="e">
        <f ca="1">+IF(IFTA_Quarterly!$I80&gt;0,ROUND(IFTA_Quarterly!$I80*Int_Exchange_2!CO$5/100*CO$3,2),0)</f>
        <v>#VALUE!</v>
      </c>
      <c r="CP63" s="2" t="e">
        <f ca="1">+IF(IFTA_Quarterly!$I80&gt;0,ROUND(IFTA_Quarterly!$I80*Int_Exchange_2!CP$5/100*CP$3,2),0)</f>
        <v>#VALUE!</v>
      </c>
      <c r="CQ63" s="2" t="e">
        <f ca="1">+IF(IFTA_Quarterly!$I80&gt;0,ROUND(IFTA_Quarterly!$I80*Int_Exchange_2!CQ$5/100*CQ$3,2),0)</f>
        <v>#VALUE!</v>
      </c>
      <c r="CR63" s="2" t="e">
        <f ca="1">+IF(IFTA_Quarterly!$I80&gt;0,ROUND(IFTA_Quarterly!$I80*Int_Exchange_2!CR$5/100*CR$3,2),0)</f>
        <v>#VALUE!</v>
      </c>
      <c r="CS63" s="2" t="e">
        <f ca="1">+IF(IFTA_Quarterly!$I80&gt;0,ROUND(IFTA_Quarterly!$I80*Int_Exchange_2!CS$5/100*CS$3,2),0)</f>
        <v>#VALUE!</v>
      </c>
      <c r="CT63" s="2" t="e">
        <f ca="1">+IF(IFTA_Quarterly!$I80&gt;0,ROUND(IFTA_Quarterly!$I80*Int_Exchange_2!CT$5/100*CT$3,2),0)</f>
        <v>#VALUE!</v>
      </c>
      <c r="CU63" s="2" t="e">
        <f ca="1">+IF(IFTA_Quarterly!$I80&gt;0,ROUND(IFTA_Quarterly!$I80*Int_Exchange_2!CU$5/100*CU$3,2),0)</f>
        <v>#VALUE!</v>
      </c>
      <c r="CV63" s="2" t="e">
        <f ca="1">+IF(IFTA_Quarterly!$I80&gt;0,ROUND(IFTA_Quarterly!$I80*Int_Exchange_2!CV$5/100*CV$3,2),0)</f>
        <v>#VALUE!</v>
      </c>
      <c r="CW63" s="2" t="e">
        <f ca="1">+IF(IFTA_Quarterly!$I80&gt;0,ROUND(IFTA_Quarterly!$I80*Int_Exchange_2!CW$5/100*CW$3,2),0)</f>
        <v>#VALUE!</v>
      </c>
      <c r="CX63" s="2" t="e">
        <f ca="1">+IF(IFTA_Quarterly!$I80&gt;0,ROUND(IFTA_Quarterly!$I80*Int_Exchange_2!CX$5/100*CX$3,2),0)</f>
        <v>#VALUE!</v>
      </c>
      <c r="CY63" s="2" t="e">
        <f ca="1">+IF(IFTA_Quarterly!$I80&gt;0,ROUND(IFTA_Quarterly!$I80*Int_Exchange_2!CY$5/100*CY$3,2),0)</f>
        <v>#VALUE!</v>
      </c>
      <c r="CZ63" s="2" t="e">
        <f ca="1">+IF(IFTA_Quarterly!$I80&gt;0,ROUND(IFTA_Quarterly!$I80*Int_Exchange_2!CZ$5/100*CZ$3,2),0)</f>
        <v>#VALUE!</v>
      </c>
      <c r="DA63" s="2" t="e">
        <f ca="1">+IF(IFTA_Quarterly!$I80&gt;0,ROUND(IFTA_Quarterly!$I80*Int_Exchange_2!DA$5/100*DA$3,2),0)</f>
        <v>#VALUE!</v>
      </c>
      <c r="DB63" s="2" t="e">
        <f ca="1">+IF(IFTA_Quarterly!$I80&gt;0,ROUND(IFTA_Quarterly!$I80*Int_Exchange_2!DB$5/100*DB$3,2),0)</f>
        <v>#VALUE!</v>
      </c>
      <c r="DC63" s="2" t="e">
        <f ca="1">+IF(IFTA_Quarterly!$I80&gt;0,ROUND(IFTA_Quarterly!$I80*Int_Exchange_2!DC$5/100*DC$3,2),0)</f>
        <v>#VALUE!</v>
      </c>
      <c r="DD63" s="2" t="e">
        <f ca="1">+IF(IFTA_Quarterly!$I80&gt;0,ROUND(IFTA_Quarterly!$I80*Int_Exchange_2!DD$5/100*DD$3,2),0)</f>
        <v>#VALUE!</v>
      </c>
      <c r="DE63" s="2" t="e">
        <f ca="1">+IF(IFTA_Quarterly!$I80&gt;0,ROUND(IFTA_Quarterly!$I80*Int_Exchange_2!DE$5/100*DE$3,2),0)</f>
        <v>#VALUE!</v>
      </c>
      <c r="DF63" s="2" t="e">
        <f ca="1">+IF(IFTA_Quarterly!$I80&gt;0,ROUND(IFTA_Quarterly!$I80*Int_Exchange_2!DF$5/100*DF$3,2),0)</f>
        <v>#VALUE!</v>
      </c>
      <c r="DG63" s="2" t="e">
        <f ca="1">+IF(IFTA_Quarterly!$I80&gt;0,ROUND(IFTA_Quarterly!$I80*Int_Exchange_2!DG$5/100*DG$3,2),0)</f>
        <v>#VALUE!</v>
      </c>
      <c r="DH63" s="2" t="e">
        <f ca="1">+IF(IFTA_Quarterly!$I80&gt;0,ROUND(IFTA_Quarterly!$I80*Int_Exchange_2!DH$5/100*DH$3,2),0)</f>
        <v>#VALUE!</v>
      </c>
      <c r="DI63" s="2" t="e">
        <f ca="1">+IF(IFTA_Quarterly!$I80&gt;0,ROUND(IFTA_Quarterly!$I80*Int_Exchange_2!DI$5/100*DI$3,2),0)</f>
        <v>#VALUE!</v>
      </c>
      <c r="DJ63" s="2" t="e">
        <f ca="1">+IF(IFTA_Quarterly!$I80&gt;0,ROUND(IFTA_Quarterly!$I80*Int_Exchange_2!DJ$5/100*DJ$3,2),0)</f>
        <v>#VALUE!</v>
      </c>
      <c r="DK63" s="2" t="e">
        <f ca="1">+IF(IFTA_Quarterly!$I80&gt;0,ROUND(IFTA_Quarterly!$I80*Int_Exchange_2!DK$5/100*DK$3,2),0)</f>
        <v>#VALUE!</v>
      </c>
      <c r="DL63" s="2" t="e">
        <f ca="1">+IF(IFTA_Quarterly!$I80&gt;0,ROUND(IFTA_Quarterly!$I80*Int_Exchange_2!DL$5/100*DL$3,2),0)</f>
        <v>#VALUE!</v>
      </c>
      <c r="DM63" s="2" t="e">
        <f ca="1">+IF(IFTA_Quarterly!$I80&gt;0,ROUND(IFTA_Quarterly!$I80*Int_Exchange_2!DM$5/100*DM$3,2),0)</f>
        <v>#VALUE!</v>
      </c>
      <c r="DN63" s="2" t="e">
        <f ca="1">+IF(IFTA_Quarterly!$I80&gt;0,ROUND(IFTA_Quarterly!$I80*Int_Exchange_2!DN$5/100*DN$3,2),0)</f>
        <v>#VALUE!</v>
      </c>
      <c r="DO63" s="2" t="e">
        <f ca="1">+IF(IFTA_Quarterly!$I80&gt;0,ROUND(IFTA_Quarterly!$I80*Int_Exchange_2!DO$5/100*DO$3,2),0)</f>
        <v>#VALUE!</v>
      </c>
      <c r="DP63" s="2" t="e">
        <f ca="1">+IF(IFTA_Quarterly!$I80&gt;0,ROUND(IFTA_Quarterly!$I80*Int_Exchange_2!DP$5/100*DP$3,2),0)</f>
        <v>#VALUE!</v>
      </c>
      <c r="DQ63" s="2" t="e">
        <f ca="1">+IF(IFTA_Quarterly!$I80&gt;0,ROUND(IFTA_Quarterly!$I80*Int_Exchange_2!DQ$5/100*DQ$3,2),0)</f>
        <v>#VALUE!</v>
      </c>
      <c r="DR63" s="2" t="e">
        <f ca="1">+IF(IFTA_Quarterly!$I80&gt;0,ROUND(IFTA_Quarterly!$I80*Int_Exchange_2!DR$5/100*DR$3,2),0)</f>
        <v>#VALUE!</v>
      </c>
      <c r="DS63" s="2" t="e">
        <f ca="1">+IF(IFTA_Quarterly!$I80&gt;0,ROUND(IFTA_Quarterly!$I80*Int_Exchange_2!DS$5/100*DS$3,2),0)</f>
        <v>#VALUE!</v>
      </c>
      <c r="DT63" s="2" t="e">
        <f ca="1">+IF(IFTA_Quarterly!$I80&gt;0,ROUND(IFTA_Quarterly!$I80*Int_Exchange_2!DT$5/100*DT$3,2),0)</f>
        <v>#VALUE!</v>
      </c>
      <c r="DU63" s="2" t="e">
        <f ca="1">+IF(IFTA_Quarterly!$I80&gt;0,ROUND(IFTA_Quarterly!$I80*Int_Exchange_2!DU$5/100*DU$3,2),0)</f>
        <v>#VALUE!</v>
      </c>
      <c r="DV63" s="2" t="e">
        <f ca="1">+IF(IFTA_Quarterly!$I80&gt;0,ROUND(IFTA_Quarterly!$I80*Int_Exchange_2!DV$5/100*DV$3,2),0)</f>
        <v>#VALUE!</v>
      </c>
      <c r="DW63" s="2" t="e">
        <f ca="1">+IF(IFTA_Quarterly!$I80&gt;0,ROUND(IFTA_Quarterly!$I80*Int_Exchange_2!DW$5/100*DW$3,2),0)</f>
        <v>#VALUE!</v>
      </c>
      <c r="DX63" s="2" t="e">
        <f ca="1">+IF(IFTA_Quarterly!$I80&gt;0,ROUND(IFTA_Quarterly!$I80*Int_Exchange_2!DX$5/100*DX$3,2),0)</f>
        <v>#VALUE!</v>
      </c>
      <c r="DY63" s="2" t="e">
        <f ca="1">+IF(IFTA_Quarterly!$I80&gt;0,ROUND(IFTA_Quarterly!$I80*Int_Exchange_2!DY$5/100*DY$3,2),0)</f>
        <v>#VALUE!</v>
      </c>
      <c r="DZ63" s="2" t="e">
        <f ca="1">+IF(IFTA_Quarterly!$I80&gt;0,ROUND(IFTA_Quarterly!$I80*Int_Exchange_2!DZ$5/100*DZ$3,2),0)</f>
        <v>#VALUE!</v>
      </c>
      <c r="EA63" s="2" t="e">
        <f ca="1">+IF(IFTA_Quarterly!$I80&gt;0,ROUND(IFTA_Quarterly!$I80*Int_Exchange_2!EA$5/100*EA$3,2),0)</f>
        <v>#VALUE!</v>
      </c>
      <c r="EB63" s="2" t="e">
        <f ca="1">+IF(IFTA_Quarterly!$I80&gt;0,ROUND(IFTA_Quarterly!$I80*Int_Exchange_2!EB$5/100*EB$3,2),0)</f>
        <v>#VALUE!</v>
      </c>
      <c r="EC63" s="2" t="e">
        <f ca="1">+IF(IFTA_Quarterly!$I80&gt;0,ROUND(IFTA_Quarterly!$I80*Int_Exchange_2!EC$5/100*EC$3,2),0)</f>
        <v>#VALUE!</v>
      </c>
      <c r="ED63" s="2" t="e">
        <f ca="1">+IF(IFTA_Quarterly!$I80&gt;0,ROUND(IFTA_Quarterly!$I80*Int_Exchange_2!ED$5/100*ED$3,2),0)</f>
        <v>#VALUE!</v>
      </c>
      <c r="EE63" s="2" t="e">
        <f ca="1">+IF(IFTA_Quarterly!$I80&gt;0,ROUND(IFTA_Quarterly!$I80*Int_Exchange_2!EE$5/100*EE$3,2),0)</f>
        <v>#VALUE!</v>
      </c>
    </row>
    <row r="64" spans="1:135" x14ac:dyDescent="0.25">
      <c r="A64" s="2" t="s">
        <v>69</v>
      </c>
      <c r="B64" s="2" t="str">
        <f t="shared" ca="1" si="97"/>
        <v/>
      </c>
      <c r="C64" s="2" t="e">
        <f ca="1">+IF(IFTA_Quarterly!$I81&gt;0,ROUND(IFTA_Quarterly!$I81*Int_Exchange_2!C$5/100*C$3,2),0)</f>
        <v>#VALUE!</v>
      </c>
      <c r="D64" s="2" t="e">
        <f ca="1">+IF(IFTA_Quarterly!$I81&gt;0,ROUND(IFTA_Quarterly!$I81*Int_Exchange_2!D$5/100*D$3,2),0)</f>
        <v>#VALUE!</v>
      </c>
      <c r="E64" s="2" t="e">
        <f ca="1">+IF(IFTA_Quarterly!$I81&gt;0,ROUND(IFTA_Quarterly!$I81*Int_Exchange_2!E$5/100*E$3,2),0)</f>
        <v>#VALUE!</v>
      </c>
      <c r="F64" s="2" t="e">
        <f ca="1">+IF(IFTA_Quarterly!$I81&gt;0,ROUND(IFTA_Quarterly!$I81*Int_Exchange_2!F$5/100*F$3,2),0)</f>
        <v>#VALUE!</v>
      </c>
      <c r="G64" s="2" t="e">
        <f ca="1">+IF(IFTA_Quarterly!$I81&gt;0,ROUND(IFTA_Quarterly!$I81*Int_Exchange_2!G$5/100*G$3,2),0)</f>
        <v>#VALUE!</v>
      </c>
      <c r="H64" s="2" t="e">
        <f ca="1">+IF(IFTA_Quarterly!$I81&gt;0,ROUND(IFTA_Quarterly!$I81*Int_Exchange_2!H$5/100*H$3,2),0)</f>
        <v>#VALUE!</v>
      </c>
      <c r="I64" s="2" t="e">
        <f ca="1">+IF(IFTA_Quarterly!$I81&gt;0,ROUND(IFTA_Quarterly!$I81*Int_Exchange_2!I$5/100*I$3,2),0)</f>
        <v>#VALUE!</v>
      </c>
      <c r="J64" s="2" t="e">
        <f ca="1">+IF(IFTA_Quarterly!$I81&gt;0,ROUND(IFTA_Quarterly!$I81*Int_Exchange_2!J$5/100*J$3,2),0)</f>
        <v>#VALUE!</v>
      </c>
      <c r="K64" s="2" t="e">
        <f ca="1">+IF(IFTA_Quarterly!$I81&gt;0,ROUND(IFTA_Quarterly!$I81*Int_Exchange_2!K$5/100*K$3,2),0)</f>
        <v>#VALUE!</v>
      </c>
      <c r="L64" s="2" t="e">
        <f ca="1">+IF(IFTA_Quarterly!$I81&gt;0,ROUND(IFTA_Quarterly!$I81*Int_Exchange_2!L$5/100*L$3,2),0)</f>
        <v>#VALUE!</v>
      </c>
      <c r="M64" s="2" t="e">
        <f ca="1">+IF(IFTA_Quarterly!$I81&gt;0,ROUND(IFTA_Quarterly!$I81*Int_Exchange_2!M$5/100*M$3,2),0)</f>
        <v>#VALUE!</v>
      </c>
      <c r="N64" s="2" t="e">
        <f ca="1">+IF(IFTA_Quarterly!$I81&gt;0,ROUND(IFTA_Quarterly!$I81*Int_Exchange_2!N$5/100*N$3,2),0)</f>
        <v>#VALUE!</v>
      </c>
      <c r="O64" s="2" t="e">
        <f ca="1">+IF(IFTA_Quarterly!$I81&gt;0,ROUND(IFTA_Quarterly!$I81*Int_Exchange_2!O$5/100*O$3,2),0)</f>
        <v>#VALUE!</v>
      </c>
      <c r="P64" s="2" t="e">
        <f ca="1">+IF(IFTA_Quarterly!$I81&gt;0,ROUND(IFTA_Quarterly!$I81*Int_Exchange_2!P$5/100*P$3,2),0)</f>
        <v>#VALUE!</v>
      </c>
      <c r="Q64" s="2" t="e">
        <f ca="1">+IF(IFTA_Quarterly!$I81&gt;0,ROUND(IFTA_Quarterly!$I81*Int_Exchange_2!Q$5/100*Q$3,2),0)</f>
        <v>#VALUE!</v>
      </c>
      <c r="R64" s="2" t="e">
        <f ca="1">+IF(IFTA_Quarterly!$I81&gt;0,ROUND(IFTA_Quarterly!$I81*Int_Exchange_2!R$5/100*R$3,2),0)</f>
        <v>#VALUE!</v>
      </c>
      <c r="S64" s="2" t="e">
        <f ca="1">+IF(IFTA_Quarterly!$I81&gt;0,ROUND(IFTA_Quarterly!$I81*Int_Exchange_2!S$5/100*S$3,2),0)</f>
        <v>#VALUE!</v>
      </c>
      <c r="T64" s="2" t="e">
        <f ca="1">+IF(IFTA_Quarterly!$I81&gt;0,ROUND(IFTA_Quarterly!$I81*Int_Exchange_2!T$5/100*T$3,2),0)</f>
        <v>#VALUE!</v>
      </c>
      <c r="U64" s="2" t="e">
        <f ca="1">+IF(IFTA_Quarterly!$I81&gt;0,ROUND(IFTA_Quarterly!$I81*Int_Exchange_2!U$5/100*U$3,2),0)</f>
        <v>#VALUE!</v>
      </c>
      <c r="V64" s="2" t="e">
        <f ca="1">+IF(IFTA_Quarterly!$I81&gt;0,ROUND(IFTA_Quarterly!$I81*Int_Exchange_2!V$5/100*V$3,2),0)</f>
        <v>#VALUE!</v>
      </c>
      <c r="W64" s="2" t="e">
        <f ca="1">+IF(IFTA_Quarterly!$I81&gt;0,ROUND(IFTA_Quarterly!$I81*Int_Exchange_2!W$5/100*W$3,2),0)</f>
        <v>#VALUE!</v>
      </c>
      <c r="X64" s="2" t="e">
        <f ca="1">+IF(IFTA_Quarterly!$I81&gt;0,ROUND(IFTA_Quarterly!$I81*Int_Exchange_2!X$5/100*X$3,2),0)</f>
        <v>#VALUE!</v>
      </c>
      <c r="Y64" s="2" t="e">
        <f ca="1">+IF(IFTA_Quarterly!$I81&gt;0,ROUND(IFTA_Quarterly!$I81*Int_Exchange_2!Y$5/100*Y$3,2),0)</f>
        <v>#VALUE!</v>
      </c>
      <c r="Z64" s="2" t="e">
        <f ca="1">+IF(IFTA_Quarterly!$I81&gt;0,ROUND(IFTA_Quarterly!$I81*Int_Exchange_2!Z$5/100*Z$3,2),0)</f>
        <v>#VALUE!</v>
      </c>
      <c r="AA64" s="2" t="e">
        <f ca="1">+IF(IFTA_Quarterly!$I81&gt;0,ROUND(IFTA_Quarterly!$I81*Int_Exchange_2!AA$5/100*AA$3,2),0)</f>
        <v>#VALUE!</v>
      </c>
      <c r="AB64" s="2" t="e">
        <f ca="1">+IF(IFTA_Quarterly!$I81&gt;0,ROUND(IFTA_Quarterly!$I81*Int_Exchange_2!AB$5/100*AB$3,2),0)</f>
        <v>#VALUE!</v>
      </c>
      <c r="AC64" s="2" t="e">
        <f ca="1">+IF(IFTA_Quarterly!$I81&gt;0,ROUND(IFTA_Quarterly!$I81*Int_Exchange_2!AC$5/100*AC$3,2),0)</f>
        <v>#VALUE!</v>
      </c>
      <c r="AD64" s="2" t="e">
        <f ca="1">+IF(IFTA_Quarterly!$I81&gt;0,ROUND(IFTA_Quarterly!$I81*Int_Exchange_2!AD$5/100*AD$3,2),0)</f>
        <v>#VALUE!</v>
      </c>
      <c r="AE64" s="2" t="e">
        <f ca="1">+IF(IFTA_Quarterly!$I81&gt;0,ROUND(IFTA_Quarterly!$I81*Int_Exchange_2!AE$5/100*AE$3,2),0)</f>
        <v>#VALUE!</v>
      </c>
      <c r="AF64" s="2" t="e">
        <f ca="1">+IF(IFTA_Quarterly!$I81&gt;0,ROUND(IFTA_Quarterly!$I81*Int_Exchange_2!AF$5/100*AF$3,2),0)</f>
        <v>#VALUE!</v>
      </c>
      <c r="AG64" s="2" t="e">
        <f ca="1">+IF(IFTA_Quarterly!$I81&gt;0,ROUND(IFTA_Quarterly!$I81*Int_Exchange_2!AG$5/100*AG$3,2),0)</f>
        <v>#VALUE!</v>
      </c>
      <c r="AH64" s="2" t="e">
        <f ca="1">+IF(IFTA_Quarterly!$I81&gt;0,ROUND(IFTA_Quarterly!$I81*Int_Exchange_2!AH$5/100*AH$3,2),0)</f>
        <v>#VALUE!</v>
      </c>
      <c r="AI64" s="2" t="e">
        <f ca="1">+IF(IFTA_Quarterly!$I81&gt;0,ROUND(IFTA_Quarterly!$I81*Int_Exchange_2!AI$5/100*AI$3,2),0)</f>
        <v>#VALUE!</v>
      </c>
      <c r="AJ64" s="2" t="e">
        <f ca="1">+IF(IFTA_Quarterly!$I81&gt;0,ROUND(IFTA_Quarterly!$I81*Int_Exchange_2!AJ$5/100*AJ$3,2),0)</f>
        <v>#VALUE!</v>
      </c>
      <c r="AK64" s="2" t="e">
        <f ca="1">+IF(IFTA_Quarterly!$I81&gt;0,ROUND(IFTA_Quarterly!$I81*Int_Exchange_2!AK$5/100*AK$3,2),0)</f>
        <v>#VALUE!</v>
      </c>
      <c r="AL64" s="2" t="e">
        <f ca="1">+IF(IFTA_Quarterly!$I81&gt;0,ROUND(IFTA_Quarterly!$I81*Int_Exchange_2!AL$5/100*AL$3,2),0)</f>
        <v>#VALUE!</v>
      </c>
      <c r="AM64" s="2" t="e">
        <f ca="1">+IF(IFTA_Quarterly!$I81&gt;0,ROUND(IFTA_Quarterly!$I81*Int_Exchange_2!AM$5/100*AM$3,2),0)</f>
        <v>#VALUE!</v>
      </c>
      <c r="AN64" s="2" t="e">
        <f ca="1">+IF(IFTA_Quarterly!$I81&gt;0,ROUND(IFTA_Quarterly!$I81*Int_Exchange_2!AN$5/100*AN$3,2),0)</f>
        <v>#VALUE!</v>
      </c>
      <c r="AO64" s="2" t="e">
        <f ca="1">+IF(IFTA_Quarterly!$I81&gt;0,ROUND(IFTA_Quarterly!$I81*Int_Exchange_2!AO$5/100*AO$3,2),0)</f>
        <v>#VALUE!</v>
      </c>
      <c r="AP64" s="2" t="e">
        <f ca="1">+IF(IFTA_Quarterly!$I81&gt;0,ROUND(IFTA_Quarterly!$I81*Int_Exchange_2!AP$5/100*AP$3,2),0)</f>
        <v>#VALUE!</v>
      </c>
      <c r="AQ64" s="2" t="e">
        <f ca="1">+IF(IFTA_Quarterly!$I81&gt;0,ROUND(IFTA_Quarterly!$I81*Int_Exchange_2!AQ$5/100*AQ$3,2),0)</f>
        <v>#VALUE!</v>
      </c>
      <c r="AR64" s="2" t="e">
        <f ca="1">+IF(IFTA_Quarterly!$I81&gt;0,ROUND(IFTA_Quarterly!$I81*Int_Exchange_2!AR$5/100*AR$3,2),0)</f>
        <v>#VALUE!</v>
      </c>
      <c r="AS64" s="2" t="e">
        <f ca="1">+IF(IFTA_Quarterly!$I81&gt;0,ROUND(IFTA_Quarterly!$I81*Int_Exchange_2!AS$5/100*AS$3,2),0)</f>
        <v>#VALUE!</v>
      </c>
      <c r="AT64" s="2" t="e">
        <f ca="1">+IF(IFTA_Quarterly!$I81&gt;0,ROUND(IFTA_Quarterly!$I81*Int_Exchange_2!AT$5/100*AT$3,2),0)</f>
        <v>#VALUE!</v>
      </c>
      <c r="AU64" s="2" t="e">
        <f ca="1">+IF(IFTA_Quarterly!$I81&gt;0,ROUND(IFTA_Quarterly!$I81*Int_Exchange_2!AU$5/100*AU$3,2),0)</f>
        <v>#VALUE!</v>
      </c>
      <c r="AV64" s="2" t="e">
        <f ca="1">+IF(IFTA_Quarterly!$I81&gt;0,ROUND(IFTA_Quarterly!$I81*Int_Exchange_2!AV$5/100*AV$3,2),0)</f>
        <v>#VALUE!</v>
      </c>
      <c r="AW64" s="2" t="e">
        <f ca="1">+IF(IFTA_Quarterly!$I81&gt;0,ROUND(IFTA_Quarterly!$I81*Int_Exchange_2!AW$5/100*AW$3,2),0)</f>
        <v>#VALUE!</v>
      </c>
      <c r="AX64" s="2" t="e">
        <f ca="1">+IF(IFTA_Quarterly!$I81&gt;0,ROUND(IFTA_Quarterly!$I81*Int_Exchange_2!AX$5/100*AX$3,2),0)</f>
        <v>#VALUE!</v>
      </c>
      <c r="AY64" s="2" t="e">
        <f ca="1">+IF(IFTA_Quarterly!$I81&gt;0,ROUND(IFTA_Quarterly!$I81*Int_Exchange_2!AY$5/100*AY$3,2),0)</f>
        <v>#VALUE!</v>
      </c>
      <c r="AZ64" s="2" t="e">
        <f ca="1">+IF(IFTA_Quarterly!$I81&gt;0,ROUND(IFTA_Quarterly!$I81*Int_Exchange_2!AZ$5/100*AZ$3,2),0)</f>
        <v>#VALUE!</v>
      </c>
      <c r="BA64" s="2" t="e">
        <f ca="1">+IF(IFTA_Quarterly!$I81&gt;0,ROUND(IFTA_Quarterly!$I81*Int_Exchange_2!BA$5/100*BA$3,2),0)</f>
        <v>#VALUE!</v>
      </c>
      <c r="BB64" s="2" t="e">
        <f ca="1">+IF(IFTA_Quarterly!$I81&gt;0,ROUND(IFTA_Quarterly!$I81*Int_Exchange_2!BB$5/100*BB$3,2),0)</f>
        <v>#VALUE!</v>
      </c>
      <c r="BC64" s="2" t="e">
        <f ca="1">+IF(IFTA_Quarterly!$I81&gt;0,ROUND(IFTA_Quarterly!$I81*Int_Exchange_2!BC$5/100*BC$3,2),0)</f>
        <v>#VALUE!</v>
      </c>
      <c r="BD64" s="2" t="e">
        <f ca="1">+IF(IFTA_Quarterly!$I81&gt;0,ROUND(IFTA_Quarterly!$I81*Int_Exchange_2!BD$5/100*BD$3,2),0)</f>
        <v>#VALUE!</v>
      </c>
      <c r="BE64" s="2" t="e">
        <f ca="1">+IF(IFTA_Quarterly!$I81&gt;0,ROUND(IFTA_Quarterly!$I81*Int_Exchange_2!BE$5/100*BE$3,2),0)</f>
        <v>#VALUE!</v>
      </c>
      <c r="BF64" s="2" t="e">
        <f ca="1">+IF(IFTA_Quarterly!$I81&gt;0,ROUND(IFTA_Quarterly!$I81*Int_Exchange_2!BF$5/100*BF$3,2),0)</f>
        <v>#VALUE!</v>
      </c>
      <c r="BG64" s="2" t="e">
        <f ca="1">+IF(IFTA_Quarterly!$I81&gt;0,ROUND(IFTA_Quarterly!$I81*Int_Exchange_2!BG$5/100*BG$3,2),0)</f>
        <v>#VALUE!</v>
      </c>
      <c r="BH64" s="2" t="e">
        <f ca="1">+IF(IFTA_Quarterly!$I81&gt;0,ROUND(IFTA_Quarterly!$I81*Int_Exchange_2!BH$5/100*BH$3,2),0)</f>
        <v>#VALUE!</v>
      </c>
      <c r="BI64" s="2" t="e">
        <f ca="1">+IF(IFTA_Quarterly!$I81&gt;0,ROUND(IFTA_Quarterly!$I81*Int_Exchange_2!BI$5/100*BI$3,2),0)</f>
        <v>#VALUE!</v>
      </c>
      <c r="BJ64" s="2" t="e">
        <f ca="1">+IF(IFTA_Quarterly!$I81&gt;0,ROUND(IFTA_Quarterly!$I81*Int_Exchange_2!BJ$5/100*BJ$3,2),0)</f>
        <v>#VALUE!</v>
      </c>
      <c r="BK64" s="2" t="e">
        <f ca="1">+IF(IFTA_Quarterly!$I81&gt;0,ROUND(IFTA_Quarterly!$I81*Int_Exchange_2!BK$5/100*BK$3,2),0)</f>
        <v>#VALUE!</v>
      </c>
      <c r="BL64" s="2" t="e">
        <f ca="1">+IF(IFTA_Quarterly!$I81&gt;0,ROUND(IFTA_Quarterly!$I81*Int_Exchange_2!BL$5/100*BL$3,2),0)</f>
        <v>#VALUE!</v>
      </c>
      <c r="BM64" s="2" t="e">
        <f ca="1">+IF(IFTA_Quarterly!$I81&gt;0,ROUND(IFTA_Quarterly!$I81*Int_Exchange_2!BM$5/100*BM$3,2),0)</f>
        <v>#VALUE!</v>
      </c>
      <c r="BN64" s="2" t="e">
        <f ca="1">+IF(IFTA_Quarterly!$I81&gt;0,ROUND(IFTA_Quarterly!$I81*Int_Exchange_2!BN$5/100*BN$3,2),0)</f>
        <v>#VALUE!</v>
      </c>
      <c r="BO64" s="2" t="e">
        <f ca="1">+IF(IFTA_Quarterly!$I81&gt;0,ROUND(IFTA_Quarterly!$I81*Int_Exchange_2!BO$5/100*BO$3,2),0)</f>
        <v>#VALUE!</v>
      </c>
      <c r="BP64" s="2" t="e">
        <f ca="1">+IF(IFTA_Quarterly!$I81&gt;0,ROUND(IFTA_Quarterly!$I81*Int_Exchange_2!BP$5/100*BP$3,2),0)</f>
        <v>#VALUE!</v>
      </c>
      <c r="BQ64" s="2" t="e">
        <f ca="1">+IF(IFTA_Quarterly!$I81&gt;0,ROUND(IFTA_Quarterly!$I81*Int_Exchange_2!BQ$5/100*BQ$3,2),0)</f>
        <v>#VALUE!</v>
      </c>
      <c r="BR64" s="2" t="e">
        <f ca="1">+IF(IFTA_Quarterly!$I81&gt;0,ROUND(IFTA_Quarterly!$I81*Int_Exchange_2!BR$5/100*BR$3,2),0)</f>
        <v>#VALUE!</v>
      </c>
      <c r="BS64" s="2" t="e">
        <f ca="1">+IF(IFTA_Quarterly!$I81&gt;0,ROUND(IFTA_Quarterly!$I81*Int_Exchange_2!BS$5/100*BS$3,2),0)</f>
        <v>#VALUE!</v>
      </c>
      <c r="BT64" s="2" t="e">
        <f ca="1">+IF(IFTA_Quarterly!$I81&gt;0,ROUND(IFTA_Quarterly!$I81*Int_Exchange_2!BT$5/100*BT$3,2),0)</f>
        <v>#VALUE!</v>
      </c>
      <c r="BU64" s="2" t="e">
        <f ca="1">+IF(IFTA_Quarterly!$I81&gt;0,ROUND(IFTA_Quarterly!$I81*Int_Exchange_2!BU$5/100*BU$3,2),0)</f>
        <v>#VALUE!</v>
      </c>
      <c r="BV64" s="2" t="e">
        <f ca="1">+IF(IFTA_Quarterly!$I81&gt;0,ROUND(IFTA_Quarterly!$I81*Int_Exchange_2!BV$5/100*BV$3,2),0)</f>
        <v>#VALUE!</v>
      </c>
      <c r="BW64" s="2" t="e">
        <f ca="1">+IF(IFTA_Quarterly!$I81&gt;0,ROUND(IFTA_Quarterly!$I81*Int_Exchange_2!BW$5/100*BW$3,2),0)</f>
        <v>#VALUE!</v>
      </c>
      <c r="BX64" s="2" t="e">
        <f ca="1">+IF(IFTA_Quarterly!$I81&gt;0,ROUND(IFTA_Quarterly!$I81*Int_Exchange_2!BX$5/100*BX$3,2),0)</f>
        <v>#VALUE!</v>
      </c>
      <c r="BY64" s="2" t="e">
        <f ca="1">+IF(IFTA_Quarterly!$I81&gt;0,ROUND(IFTA_Quarterly!$I81*Int_Exchange_2!BY$5/100*BY$3,2),0)</f>
        <v>#VALUE!</v>
      </c>
      <c r="BZ64" s="2" t="e">
        <f ca="1">+IF(IFTA_Quarterly!$I81&gt;0,ROUND(IFTA_Quarterly!$I81*Int_Exchange_2!BZ$5/100*BZ$3,2),0)</f>
        <v>#VALUE!</v>
      </c>
      <c r="CA64" s="2" t="e">
        <f ca="1">+IF(IFTA_Quarterly!$I81&gt;0,ROUND(IFTA_Quarterly!$I81*Int_Exchange_2!CA$5/100*CA$3,2),0)</f>
        <v>#VALUE!</v>
      </c>
      <c r="CB64" s="2" t="e">
        <f ca="1">+IF(IFTA_Quarterly!$I81&gt;0,ROUND(IFTA_Quarterly!$I81*Int_Exchange_2!CB$5/100*CB$3,2),0)</f>
        <v>#VALUE!</v>
      </c>
      <c r="CC64" s="2" t="e">
        <f ca="1">+IF(IFTA_Quarterly!$I81&gt;0,ROUND(IFTA_Quarterly!$I81*Int_Exchange_2!CC$5/100*CC$3,2),0)</f>
        <v>#VALUE!</v>
      </c>
      <c r="CD64" s="2" t="e">
        <f ca="1">+IF(IFTA_Quarterly!$I81&gt;0,ROUND(IFTA_Quarterly!$I81*Int_Exchange_2!CD$5/100*CD$3,2),0)</f>
        <v>#VALUE!</v>
      </c>
      <c r="CE64" s="2" t="e">
        <f ca="1">+IF(IFTA_Quarterly!$I81&gt;0,ROUND(IFTA_Quarterly!$I81*Int_Exchange_2!CE$5/100*CE$3,2),0)</f>
        <v>#VALUE!</v>
      </c>
      <c r="CF64" s="2" t="e">
        <f ca="1">+IF(IFTA_Quarterly!$I81&gt;0,ROUND(IFTA_Quarterly!$I81*Int_Exchange_2!CF$5/100*CF$3,2),0)</f>
        <v>#VALUE!</v>
      </c>
      <c r="CG64" s="2" t="e">
        <f ca="1">+IF(IFTA_Quarterly!$I81&gt;0,ROUND(IFTA_Quarterly!$I81*Int_Exchange_2!CG$5/100*CG$3,2),0)</f>
        <v>#VALUE!</v>
      </c>
      <c r="CH64" s="2" t="e">
        <f ca="1">+IF(IFTA_Quarterly!$I81&gt;0,ROUND(IFTA_Quarterly!$I81*Int_Exchange_2!CH$5/100*CH$3,2),0)</f>
        <v>#VALUE!</v>
      </c>
      <c r="CI64" s="2" t="e">
        <f ca="1">+IF(IFTA_Quarterly!$I81&gt;0,ROUND(IFTA_Quarterly!$I81*Int_Exchange_2!CI$5/100*CI$3,2),0)</f>
        <v>#VALUE!</v>
      </c>
      <c r="CJ64" s="2" t="e">
        <f ca="1">+IF(IFTA_Quarterly!$I81&gt;0,ROUND(IFTA_Quarterly!$I81*Int_Exchange_2!CJ$5/100*CJ$3,2),0)</f>
        <v>#VALUE!</v>
      </c>
      <c r="CK64" s="2" t="e">
        <f ca="1">+IF(IFTA_Quarterly!$I81&gt;0,ROUND(IFTA_Quarterly!$I81*Int_Exchange_2!CK$5/100*CK$3,2),0)</f>
        <v>#VALUE!</v>
      </c>
      <c r="CL64" s="2" t="e">
        <f ca="1">+IF(IFTA_Quarterly!$I81&gt;0,ROUND(IFTA_Quarterly!$I81*Int_Exchange_2!CL$5/100*CL$3,2),0)</f>
        <v>#VALUE!</v>
      </c>
      <c r="CM64" s="2" t="e">
        <f ca="1">+IF(IFTA_Quarterly!$I81&gt;0,ROUND(IFTA_Quarterly!$I81*Int_Exchange_2!CM$5/100*CM$3,2),0)</f>
        <v>#VALUE!</v>
      </c>
      <c r="CN64" s="2" t="e">
        <f ca="1">+IF(IFTA_Quarterly!$I81&gt;0,ROUND(IFTA_Quarterly!$I81*Int_Exchange_2!CN$5/100*CN$3,2),0)</f>
        <v>#VALUE!</v>
      </c>
      <c r="CO64" s="2" t="e">
        <f ca="1">+IF(IFTA_Quarterly!$I81&gt;0,ROUND(IFTA_Quarterly!$I81*Int_Exchange_2!CO$5/100*CO$3,2),0)</f>
        <v>#VALUE!</v>
      </c>
      <c r="CP64" s="2" t="e">
        <f ca="1">+IF(IFTA_Quarterly!$I81&gt;0,ROUND(IFTA_Quarterly!$I81*Int_Exchange_2!CP$5/100*CP$3,2),0)</f>
        <v>#VALUE!</v>
      </c>
      <c r="CQ64" s="2" t="e">
        <f ca="1">+IF(IFTA_Quarterly!$I81&gt;0,ROUND(IFTA_Quarterly!$I81*Int_Exchange_2!CQ$5/100*CQ$3,2),0)</f>
        <v>#VALUE!</v>
      </c>
      <c r="CR64" s="2" t="e">
        <f ca="1">+IF(IFTA_Quarterly!$I81&gt;0,ROUND(IFTA_Quarterly!$I81*Int_Exchange_2!CR$5/100*CR$3,2),0)</f>
        <v>#VALUE!</v>
      </c>
      <c r="CS64" s="2" t="e">
        <f ca="1">+IF(IFTA_Quarterly!$I81&gt;0,ROUND(IFTA_Quarterly!$I81*Int_Exchange_2!CS$5/100*CS$3,2),0)</f>
        <v>#VALUE!</v>
      </c>
      <c r="CT64" s="2" t="e">
        <f ca="1">+IF(IFTA_Quarterly!$I81&gt;0,ROUND(IFTA_Quarterly!$I81*Int_Exchange_2!CT$5/100*CT$3,2),0)</f>
        <v>#VALUE!</v>
      </c>
      <c r="CU64" s="2" t="e">
        <f ca="1">+IF(IFTA_Quarterly!$I81&gt;0,ROUND(IFTA_Quarterly!$I81*Int_Exchange_2!CU$5/100*CU$3,2),0)</f>
        <v>#VALUE!</v>
      </c>
      <c r="CV64" s="2" t="e">
        <f ca="1">+IF(IFTA_Quarterly!$I81&gt;0,ROUND(IFTA_Quarterly!$I81*Int_Exchange_2!CV$5/100*CV$3,2),0)</f>
        <v>#VALUE!</v>
      </c>
      <c r="CW64" s="2" t="e">
        <f ca="1">+IF(IFTA_Quarterly!$I81&gt;0,ROUND(IFTA_Quarterly!$I81*Int_Exchange_2!CW$5/100*CW$3,2),0)</f>
        <v>#VALUE!</v>
      </c>
      <c r="CX64" s="2" t="e">
        <f ca="1">+IF(IFTA_Quarterly!$I81&gt;0,ROUND(IFTA_Quarterly!$I81*Int_Exchange_2!CX$5/100*CX$3,2),0)</f>
        <v>#VALUE!</v>
      </c>
      <c r="CY64" s="2" t="e">
        <f ca="1">+IF(IFTA_Quarterly!$I81&gt;0,ROUND(IFTA_Quarterly!$I81*Int_Exchange_2!CY$5/100*CY$3,2),0)</f>
        <v>#VALUE!</v>
      </c>
      <c r="CZ64" s="2" t="e">
        <f ca="1">+IF(IFTA_Quarterly!$I81&gt;0,ROUND(IFTA_Quarterly!$I81*Int_Exchange_2!CZ$5/100*CZ$3,2),0)</f>
        <v>#VALUE!</v>
      </c>
      <c r="DA64" s="2" t="e">
        <f ca="1">+IF(IFTA_Quarterly!$I81&gt;0,ROUND(IFTA_Quarterly!$I81*Int_Exchange_2!DA$5/100*DA$3,2),0)</f>
        <v>#VALUE!</v>
      </c>
      <c r="DB64" s="2" t="e">
        <f ca="1">+IF(IFTA_Quarterly!$I81&gt;0,ROUND(IFTA_Quarterly!$I81*Int_Exchange_2!DB$5/100*DB$3,2),0)</f>
        <v>#VALUE!</v>
      </c>
      <c r="DC64" s="2" t="e">
        <f ca="1">+IF(IFTA_Quarterly!$I81&gt;0,ROUND(IFTA_Quarterly!$I81*Int_Exchange_2!DC$5/100*DC$3,2),0)</f>
        <v>#VALUE!</v>
      </c>
      <c r="DD64" s="2" t="e">
        <f ca="1">+IF(IFTA_Quarterly!$I81&gt;0,ROUND(IFTA_Quarterly!$I81*Int_Exchange_2!DD$5/100*DD$3,2),0)</f>
        <v>#VALUE!</v>
      </c>
      <c r="DE64" s="2" t="e">
        <f ca="1">+IF(IFTA_Quarterly!$I81&gt;0,ROUND(IFTA_Quarterly!$I81*Int_Exchange_2!DE$5/100*DE$3,2),0)</f>
        <v>#VALUE!</v>
      </c>
      <c r="DF64" s="2" t="e">
        <f ca="1">+IF(IFTA_Quarterly!$I81&gt;0,ROUND(IFTA_Quarterly!$I81*Int_Exchange_2!DF$5/100*DF$3,2),0)</f>
        <v>#VALUE!</v>
      </c>
      <c r="DG64" s="2" t="e">
        <f ca="1">+IF(IFTA_Quarterly!$I81&gt;0,ROUND(IFTA_Quarterly!$I81*Int_Exchange_2!DG$5/100*DG$3,2),0)</f>
        <v>#VALUE!</v>
      </c>
      <c r="DH64" s="2" t="e">
        <f ca="1">+IF(IFTA_Quarterly!$I81&gt;0,ROUND(IFTA_Quarterly!$I81*Int_Exchange_2!DH$5/100*DH$3,2),0)</f>
        <v>#VALUE!</v>
      </c>
      <c r="DI64" s="2" t="e">
        <f ca="1">+IF(IFTA_Quarterly!$I81&gt;0,ROUND(IFTA_Quarterly!$I81*Int_Exchange_2!DI$5/100*DI$3,2),0)</f>
        <v>#VALUE!</v>
      </c>
      <c r="DJ64" s="2" t="e">
        <f ca="1">+IF(IFTA_Quarterly!$I81&gt;0,ROUND(IFTA_Quarterly!$I81*Int_Exchange_2!DJ$5/100*DJ$3,2),0)</f>
        <v>#VALUE!</v>
      </c>
      <c r="DK64" s="2" t="e">
        <f ca="1">+IF(IFTA_Quarterly!$I81&gt;0,ROUND(IFTA_Quarterly!$I81*Int_Exchange_2!DK$5/100*DK$3,2),0)</f>
        <v>#VALUE!</v>
      </c>
      <c r="DL64" s="2" t="e">
        <f ca="1">+IF(IFTA_Quarterly!$I81&gt;0,ROUND(IFTA_Quarterly!$I81*Int_Exchange_2!DL$5/100*DL$3,2),0)</f>
        <v>#VALUE!</v>
      </c>
      <c r="DM64" s="2" t="e">
        <f ca="1">+IF(IFTA_Quarterly!$I81&gt;0,ROUND(IFTA_Quarterly!$I81*Int_Exchange_2!DM$5/100*DM$3,2),0)</f>
        <v>#VALUE!</v>
      </c>
      <c r="DN64" s="2" t="e">
        <f ca="1">+IF(IFTA_Quarterly!$I81&gt;0,ROUND(IFTA_Quarterly!$I81*Int_Exchange_2!DN$5/100*DN$3,2),0)</f>
        <v>#VALUE!</v>
      </c>
      <c r="DO64" s="2" t="e">
        <f ca="1">+IF(IFTA_Quarterly!$I81&gt;0,ROUND(IFTA_Quarterly!$I81*Int_Exchange_2!DO$5/100*DO$3,2),0)</f>
        <v>#VALUE!</v>
      </c>
      <c r="DP64" s="2" t="e">
        <f ca="1">+IF(IFTA_Quarterly!$I81&gt;0,ROUND(IFTA_Quarterly!$I81*Int_Exchange_2!DP$5/100*DP$3,2),0)</f>
        <v>#VALUE!</v>
      </c>
      <c r="DQ64" s="2" t="e">
        <f ca="1">+IF(IFTA_Quarterly!$I81&gt;0,ROUND(IFTA_Quarterly!$I81*Int_Exchange_2!DQ$5/100*DQ$3,2),0)</f>
        <v>#VALUE!</v>
      </c>
      <c r="DR64" s="2" t="e">
        <f ca="1">+IF(IFTA_Quarterly!$I81&gt;0,ROUND(IFTA_Quarterly!$I81*Int_Exchange_2!DR$5/100*DR$3,2),0)</f>
        <v>#VALUE!</v>
      </c>
      <c r="DS64" s="2" t="e">
        <f ca="1">+IF(IFTA_Quarterly!$I81&gt;0,ROUND(IFTA_Quarterly!$I81*Int_Exchange_2!DS$5/100*DS$3,2),0)</f>
        <v>#VALUE!</v>
      </c>
      <c r="DT64" s="2" t="e">
        <f ca="1">+IF(IFTA_Quarterly!$I81&gt;0,ROUND(IFTA_Quarterly!$I81*Int_Exchange_2!DT$5/100*DT$3,2),0)</f>
        <v>#VALUE!</v>
      </c>
      <c r="DU64" s="2" t="e">
        <f ca="1">+IF(IFTA_Quarterly!$I81&gt;0,ROUND(IFTA_Quarterly!$I81*Int_Exchange_2!DU$5/100*DU$3,2),0)</f>
        <v>#VALUE!</v>
      </c>
      <c r="DV64" s="2" t="e">
        <f ca="1">+IF(IFTA_Quarterly!$I81&gt;0,ROUND(IFTA_Quarterly!$I81*Int_Exchange_2!DV$5/100*DV$3,2),0)</f>
        <v>#VALUE!</v>
      </c>
      <c r="DW64" s="2" t="e">
        <f ca="1">+IF(IFTA_Quarterly!$I81&gt;0,ROUND(IFTA_Quarterly!$I81*Int_Exchange_2!DW$5/100*DW$3,2),0)</f>
        <v>#VALUE!</v>
      </c>
      <c r="DX64" s="2" t="e">
        <f ca="1">+IF(IFTA_Quarterly!$I81&gt;0,ROUND(IFTA_Quarterly!$I81*Int_Exchange_2!DX$5/100*DX$3,2),0)</f>
        <v>#VALUE!</v>
      </c>
      <c r="DY64" s="2" t="e">
        <f ca="1">+IF(IFTA_Quarterly!$I81&gt;0,ROUND(IFTA_Quarterly!$I81*Int_Exchange_2!DY$5/100*DY$3,2),0)</f>
        <v>#VALUE!</v>
      </c>
      <c r="DZ64" s="2" t="e">
        <f ca="1">+IF(IFTA_Quarterly!$I81&gt;0,ROUND(IFTA_Quarterly!$I81*Int_Exchange_2!DZ$5/100*DZ$3,2),0)</f>
        <v>#VALUE!</v>
      </c>
      <c r="EA64" s="2" t="e">
        <f ca="1">+IF(IFTA_Quarterly!$I81&gt;0,ROUND(IFTA_Quarterly!$I81*Int_Exchange_2!EA$5/100*EA$3,2),0)</f>
        <v>#VALUE!</v>
      </c>
      <c r="EB64" s="2" t="e">
        <f ca="1">+IF(IFTA_Quarterly!$I81&gt;0,ROUND(IFTA_Quarterly!$I81*Int_Exchange_2!EB$5/100*EB$3,2),0)</f>
        <v>#VALUE!</v>
      </c>
      <c r="EC64" s="2" t="e">
        <f ca="1">+IF(IFTA_Quarterly!$I81&gt;0,ROUND(IFTA_Quarterly!$I81*Int_Exchange_2!EC$5/100*EC$3,2),0)</f>
        <v>#VALUE!</v>
      </c>
      <c r="ED64" s="2" t="e">
        <f ca="1">+IF(IFTA_Quarterly!$I81&gt;0,ROUND(IFTA_Quarterly!$I81*Int_Exchange_2!ED$5/100*ED$3,2),0)</f>
        <v>#VALUE!</v>
      </c>
      <c r="EE64" s="2" t="e">
        <f ca="1">+IF(IFTA_Quarterly!$I81&gt;0,ROUND(IFTA_Quarterly!$I81*Int_Exchange_2!EE$5/100*EE$3,2),0)</f>
        <v>#VALUE!</v>
      </c>
    </row>
    <row r="65" spans="1:135" x14ac:dyDescent="0.25">
      <c r="A65" s="2" t="s">
        <v>70</v>
      </c>
      <c r="B65" s="2" t="str">
        <f t="shared" ca="1" si="97"/>
        <v/>
      </c>
      <c r="C65" s="2" t="e">
        <f ca="1">+IF(IFTA_Quarterly!$I82&gt;0,ROUND(IFTA_Quarterly!$I82*Int_Exchange_2!C$5/100*C$3,2),0)</f>
        <v>#VALUE!</v>
      </c>
      <c r="D65" s="2" t="e">
        <f ca="1">+IF(IFTA_Quarterly!$I82&gt;0,ROUND(IFTA_Quarterly!$I82*Int_Exchange_2!D$5/100*D$3,2),0)</f>
        <v>#VALUE!</v>
      </c>
      <c r="E65" s="2" t="e">
        <f ca="1">+IF(IFTA_Quarterly!$I82&gt;0,ROUND(IFTA_Quarterly!$I82*Int_Exchange_2!E$5/100*E$3,2),0)</f>
        <v>#VALUE!</v>
      </c>
      <c r="F65" s="2" t="e">
        <f ca="1">+IF(IFTA_Quarterly!$I82&gt;0,ROUND(IFTA_Quarterly!$I82*Int_Exchange_2!F$5/100*F$3,2),0)</f>
        <v>#VALUE!</v>
      </c>
      <c r="G65" s="2" t="e">
        <f ca="1">+IF(IFTA_Quarterly!$I82&gt;0,ROUND(IFTA_Quarterly!$I82*Int_Exchange_2!G$5/100*G$3,2),0)</f>
        <v>#VALUE!</v>
      </c>
      <c r="H65" s="2" t="e">
        <f ca="1">+IF(IFTA_Quarterly!$I82&gt;0,ROUND(IFTA_Quarterly!$I82*Int_Exchange_2!H$5/100*H$3,2),0)</f>
        <v>#VALUE!</v>
      </c>
      <c r="I65" s="2" t="e">
        <f ca="1">+IF(IFTA_Quarterly!$I82&gt;0,ROUND(IFTA_Quarterly!$I82*Int_Exchange_2!I$5/100*I$3,2),0)</f>
        <v>#VALUE!</v>
      </c>
      <c r="J65" s="2" t="e">
        <f ca="1">+IF(IFTA_Quarterly!$I82&gt;0,ROUND(IFTA_Quarterly!$I82*Int_Exchange_2!J$5/100*J$3,2),0)</f>
        <v>#VALUE!</v>
      </c>
      <c r="K65" s="2" t="e">
        <f ca="1">+IF(IFTA_Quarterly!$I82&gt;0,ROUND(IFTA_Quarterly!$I82*Int_Exchange_2!K$5/100*K$3,2),0)</f>
        <v>#VALUE!</v>
      </c>
      <c r="L65" s="2" t="e">
        <f ca="1">+IF(IFTA_Quarterly!$I82&gt;0,ROUND(IFTA_Quarterly!$I82*Int_Exchange_2!L$5/100*L$3,2),0)</f>
        <v>#VALUE!</v>
      </c>
      <c r="M65" s="2" t="e">
        <f ca="1">+IF(IFTA_Quarterly!$I82&gt;0,ROUND(IFTA_Quarterly!$I82*Int_Exchange_2!M$5/100*M$3,2),0)</f>
        <v>#VALUE!</v>
      </c>
      <c r="N65" s="2" t="e">
        <f ca="1">+IF(IFTA_Quarterly!$I82&gt;0,ROUND(IFTA_Quarterly!$I82*Int_Exchange_2!N$5/100*N$3,2),0)</f>
        <v>#VALUE!</v>
      </c>
      <c r="O65" s="2" t="e">
        <f ca="1">+IF(IFTA_Quarterly!$I82&gt;0,ROUND(IFTA_Quarterly!$I82*Int_Exchange_2!O$5/100*O$3,2),0)</f>
        <v>#VALUE!</v>
      </c>
      <c r="P65" s="2" t="e">
        <f ca="1">+IF(IFTA_Quarterly!$I82&gt;0,ROUND(IFTA_Quarterly!$I82*Int_Exchange_2!P$5/100*P$3,2),0)</f>
        <v>#VALUE!</v>
      </c>
      <c r="Q65" s="2" t="e">
        <f ca="1">+IF(IFTA_Quarterly!$I82&gt;0,ROUND(IFTA_Quarterly!$I82*Int_Exchange_2!Q$5/100*Q$3,2),0)</f>
        <v>#VALUE!</v>
      </c>
      <c r="R65" s="2" t="e">
        <f ca="1">+IF(IFTA_Quarterly!$I82&gt;0,ROUND(IFTA_Quarterly!$I82*Int_Exchange_2!R$5/100*R$3,2),0)</f>
        <v>#VALUE!</v>
      </c>
      <c r="S65" s="2" t="e">
        <f ca="1">+IF(IFTA_Quarterly!$I82&gt;0,ROUND(IFTA_Quarterly!$I82*Int_Exchange_2!S$5/100*S$3,2),0)</f>
        <v>#VALUE!</v>
      </c>
      <c r="T65" s="2" t="e">
        <f ca="1">+IF(IFTA_Quarterly!$I82&gt;0,ROUND(IFTA_Quarterly!$I82*Int_Exchange_2!T$5/100*T$3,2),0)</f>
        <v>#VALUE!</v>
      </c>
      <c r="U65" s="2" t="e">
        <f ca="1">+IF(IFTA_Quarterly!$I82&gt;0,ROUND(IFTA_Quarterly!$I82*Int_Exchange_2!U$5/100*U$3,2),0)</f>
        <v>#VALUE!</v>
      </c>
      <c r="V65" s="2" t="e">
        <f ca="1">+IF(IFTA_Quarterly!$I82&gt;0,ROUND(IFTA_Quarterly!$I82*Int_Exchange_2!V$5/100*V$3,2),0)</f>
        <v>#VALUE!</v>
      </c>
      <c r="W65" s="2" t="e">
        <f ca="1">+IF(IFTA_Quarterly!$I82&gt;0,ROUND(IFTA_Quarterly!$I82*Int_Exchange_2!W$5/100*W$3,2),0)</f>
        <v>#VALUE!</v>
      </c>
      <c r="X65" s="2" t="e">
        <f ca="1">+IF(IFTA_Quarterly!$I82&gt;0,ROUND(IFTA_Quarterly!$I82*Int_Exchange_2!X$5/100*X$3,2),0)</f>
        <v>#VALUE!</v>
      </c>
      <c r="Y65" s="2" t="e">
        <f ca="1">+IF(IFTA_Quarterly!$I82&gt;0,ROUND(IFTA_Quarterly!$I82*Int_Exchange_2!Y$5/100*Y$3,2),0)</f>
        <v>#VALUE!</v>
      </c>
      <c r="Z65" s="2" t="e">
        <f ca="1">+IF(IFTA_Quarterly!$I82&gt;0,ROUND(IFTA_Quarterly!$I82*Int_Exchange_2!Z$5/100*Z$3,2),0)</f>
        <v>#VALUE!</v>
      </c>
      <c r="AA65" s="2" t="e">
        <f ca="1">+IF(IFTA_Quarterly!$I82&gt;0,ROUND(IFTA_Quarterly!$I82*Int_Exchange_2!AA$5/100*AA$3,2),0)</f>
        <v>#VALUE!</v>
      </c>
      <c r="AB65" s="2" t="e">
        <f ca="1">+IF(IFTA_Quarterly!$I82&gt;0,ROUND(IFTA_Quarterly!$I82*Int_Exchange_2!AB$5/100*AB$3,2),0)</f>
        <v>#VALUE!</v>
      </c>
      <c r="AC65" s="2" t="e">
        <f ca="1">+IF(IFTA_Quarterly!$I82&gt;0,ROUND(IFTA_Quarterly!$I82*Int_Exchange_2!AC$5/100*AC$3,2),0)</f>
        <v>#VALUE!</v>
      </c>
      <c r="AD65" s="2" t="e">
        <f ca="1">+IF(IFTA_Quarterly!$I82&gt;0,ROUND(IFTA_Quarterly!$I82*Int_Exchange_2!AD$5/100*AD$3,2),0)</f>
        <v>#VALUE!</v>
      </c>
      <c r="AE65" s="2" t="e">
        <f ca="1">+IF(IFTA_Quarterly!$I82&gt;0,ROUND(IFTA_Quarterly!$I82*Int_Exchange_2!AE$5/100*AE$3,2),0)</f>
        <v>#VALUE!</v>
      </c>
      <c r="AF65" s="2" t="e">
        <f ca="1">+IF(IFTA_Quarterly!$I82&gt;0,ROUND(IFTA_Quarterly!$I82*Int_Exchange_2!AF$5/100*AF$3,2),0)</f>
        <v>#VALUE!</v>
      </c>
      <c r="AG65" s="2" t="e">
        <f ca="1">+IF(IFTA_Quarterly!$I82&gt;0,ROUND(IFTA_Quarterly!$I82*Int_Exchange_2!AG$5/100*AG$3,2),0)</f>
        <v>#VALUE!</v>
      </c>
      <c r="AH65" s="2" t="e">
        <f ca="1">+IF(IFTA_Quarterly!$I82&gt;0,ROUND(IFTA_Quarterly!$I82*Int_Exchange_2!AH$5/100*AH$3,2),0)</f>
        <v>#VALUE!</v>
      </c>
      <c r="AI65" s="2" t="e">
        <f ca="1">+IF(IFTA_Quarterly!$I82&gt;0,ROUND(IFTA_Quarterly!$I82*Int_Exchange_2!AI$5/100*AI$3,2),0)</f>
        <v>#VALUE!</v>
      </c>
      <c r="AJ65" s="2" t="e">
        <f ca="1">+IF(IFTA_Quarterly!$I82&gt;0,ROUND(IFTA_Quarterly!$I82*Int_Exchange_2!AJ$5/100*AJ$3,2),0)</f>
        <v>#VALUE!</v>
      </c>
      <c r="AK65" s="2" t="e">
        <f ca="1">+IF(IFTA_Quarterly!$I82&gt;0,ROUND(IFTA_Quarterly!$I82*Int_Exchange_2!AK$5/100*AK$3,2),0)</f>
        <v>#VALUE!</v>
      </c>
      <c r="AL65" s="2" t="e">
        <f ca="1">+IF(IFTA_Quarterly!$I82&gt;0,ROUND(IFTA_Quarterly!$I82*Int_Exchange_2!AL$5/100*AL$3,2),0)</f>
        <v>#VALUE!</v>
      </c>
      <c r="AM65" s="2" t="e">
        <f ca="1">+IF(IFTA_Quarterly!$I82&gt;0,ROUND(IFTA_Quarterly!$I82*Int_Exchange_2!AM$5/100*AM$3,2),0)</f>
        <v>#VALUE!</v>
      </c>
      <c r="AN65" s="2" t="e">
        <f ca="1">+IF(IFTA_Quarterly!$I82&gt;0,ROUND(IFTA_Quarterly!$I82*Int_Exchange_2!AN$5/100*AN$3,2),0)</f>
        <v>#VALUE!</v>
      </c>
      <c r="AO65" s="2" t="e">
        <f ca="1">+IF(IFTA_Quarterly!$I82&gt;0,ROUND(IFTA_Quarterly!$I82*Int_Exchange_2!AO$5/100*AO$3,2),0)</f>
        <v>#VALUE!</v>
      </c>
      <c r="AP65" s="2" t="e">
        <f ca="1">+IF(IFTA_Quarterly!$I82&gt;0,ROUND(IFTA_Quarterly!$I82*Int_Exchange_2!AP$5/100*AP$3,2),0)</f>
        <v>#VALUE!</v>
      </c>
      <c r="AQ65" s="2" t="e">
        <f ca="1">+IF(IFTA_Quarterly!$I82&gt;0,ROUND(IFTA_Quarterly!$I82*Int_Exchange_2!AQ$5/100*AQ$3,2),0)</f>
        <v>#VALUE!</v>
      </c>
      <c r="AR65" s="2" t="e">
        <f ca="1">+IF(IFTA_Quarterly!$I82&gt;0,ROUND(IFTA_Quarterly!$I82*Int_Exchange_2!AR$5/100*AR$3,2),0)</f>
        <v>#VALUE!</v>
      </c>
      <c r="AS65" s="2" t="e">
        <f ca="1">+IF(IFTA_Quarterly!$I82&gt;0,ROUND(IFTA_Quarterly!$I82*Int_Exchange_2!AS$5/100*AS$3,2),0)</f>
        <v>#VALUE!</v>
      </c>
      <c r="AT65" s="2" t="e">
        <f ca="1">+IF(IFTA_Quarterly!$I82&gt;0,ROUND(IFTA_Quarterly!$I82*Int_Exchange_2!AT$5/100*AT$3,2),0)</f>
        <v>#VALUE!</v>
      </c>
      <c r="AU65" s="2" t="e">
        <f ca="1">+IF(IFTA_Quarterly!$I82&gt;0,ROUND(IFTA_Quarterly!$I82*Int_Exchange_2!AU$5/100*AU$3,2),0)</f>
        <v>#VALUE!</v>
      </c>
      <c r="AV65" s="2" t="e">
        <f ca="1">+IF(IFTA_Quarterly!$I82&gt;0,ROUND(IFTA_Quarterly!$I82*Int_Exchange_2!AV$5/100*AV$3,2),0)</f>
        <v>#VALUE!</v>
      </c>
      <c r="AW65" s="2" t="e">
        <f ca="1">+IF(IFTA_Quarterly!$I82&gt;0,ROUND(IFTA_Quarterly!$I82*Int_Exchange_2!AW$5/100*AW$3,2),0)</f>
        <v>#VALUE!</v>
      </c>
      <c r="AX65" s="2" t="e">
        <f ca="1">+IF(IFTA_Quarterly!$I82&gt;0,ROUND(IFTA_Quarterly!$I82*Int_Exchange_2!AX$5/100*AX$3,2),0)</f>
        <v>#VALUE!</v>
      </c>
      <c r="AY65" s="2" t="e">
        <f ca="1">+IF(IFTA_Quarterly!$I82&gt;0,ROUND(IFTA_Quarterly!$I82*Int_Exchange_2!AY$5/100*AY$3,2),0)</f>
        <v>#VALUE!</v>
      </c>
      <c r="AZ65" s="2" t="e">
        <f ca="1">+IF(IFTA_Quarterly!$I82&gt;0,ROUND(IFTA_Quarterly!$I82*Int_Exchange_2!AZ$5/100*AZ$3,2),0)</f>
        <v>#VALUE!</v>
      </c>
      <c r="BA65" s="2" t="e">
        <f ca="1">+IF(IFTA_Quarterly!$I82&gt;0,ROUND(IFTA_Quarterly!$I82*Int_Exchange_2!BA$5/100*BA$3,2),0)</f>
        <v>#VALUE!</v>
      </c>
      <c r="BB65" s="2" t="e">
        <f ca="1">+IF(IFTA_Quarterly!$I82&gt;0,ROUND(IFTA_Quarterly!$I82*Int_Exchange_2!BB$5/100*BB$3,2),0)</f>
        <v>#VALUE!</v>
      </c>
      <c r="BC65" s="2" t="e">
        <f ca="1">+IF(IFTA_Quarterly!$I82&gt;0,ROUND(IFTA_Quarterly!$I82*Int_Exchange_2!BC$5/100*BC$3,2),0)</f>
        <v>#VALUE!</v>
      </c>
      <c r="BD65" s="2" t="e">
        <f ca="1">+IF(IFTA_Quarterly!$I82&gt;0,ROUND(IFTA_Quarterly!$I82*Int_Exchange_2!BD$5/100*BD$3,2),0)</f>
        <v>#VALUE!</v>
      </c>
      <c r="BE65" s="2" t="e">
        <f ca="1">+IF(IFTA_Quarterly!$I82&gt;0,ROUND(IFTA_Quarterly!$I82*Int_Exchange_2!BE$5/100*BE$3,2),0)</f>
        <v>#VALUE!</v>
      </c>
      <c r="BF65" s="2" t="e">
        <f ca="1">+IF(IFTA_Quarterly!$I82&gt;0,ROUND(IFTA_Quarterly!$I82*Int_Exchange_2!BF$5/100*BF$3,2),0)</f>
        <v>#VALUE!</v>
      </c>
      <c r="BG65" s="2" t="e">
        <f ca="1">+IF(IFTA_Quarterly!$I82&gt;0,ROUND(IFTA_Quarterly!$I82*Int_Exchange_2!BG$5/100*BG$3,2),0)</f>
        <v>#VALUE!</v>
      </c>
      <c r="BH65" s="2" t="e">
        <f ca="1">+IF(IFTA_Quarterly!$I82&gt;0,ROUND(IFTA_Quarterly!$I82*Int_Exchange_2!BH$5/100*BH$3,2),0)</f>
        <v>#VALUE!</v>
      </c>
      <c r="BI65" s="2" t="e">
        <f ca="1">+IF(IFTA_Quarterly!$I82&gt;0,ROUND(IFTA_Quarterly!$I82*Int_Exchange_2!BI$5/100*BI$3,2),0)</f>
        <v>#VALUE!</v>
      </c>
      <c r="BJ65" s="2" t="e">
        <f ca="1">+IF(IFTA_Quarterly!$I82&gt;0,ROUND(IFTA_Quarterly!$I82*Int_Exchange_2!BJ$5/100*BJ$3,2),0)</f>
        <v>#VALUE!</v>
      </c>
      <c r="BK65" s="2" t="e">
        <f ca="1">+IF(IFTA_Quarterly!$I82&gt;0,ROUND(IFTA_Quarterly!$I82*Int_Exchange_2!BK$5/100*BK$3,2),0)</f>
        <v>#VALUE!</v>
      </c>
      <c r="BL65" s="2" t="e">
        <f ca="1">+IF(IFTA_Quarterly!$I82&gt;0,ROUND(IFTA_Quarterly!$I82*Int_Exchange_2!BL$5/100*BL$3,2),0)</f>
        <v>#VALUE!</v>
      </c>
      <c r="BM65" s="2" t="e">
        <f ca="1">+IF(IFTA_Quarterly!$I82&gt;0,ROUND(IFTA_Quarterly!$I82*Int_Exchange_2!BM$5/100*BM$3,2),0)</f>
        <v>#VALUE!</v>
      </c>
      <c r="BN65" s="2" t="e">
        <f ca="1">+IF(IFTA_Quarterly!$I82&gt;0,ROUND(IFTA_Quarterly!$I82*Int_Exchange_2!BN$5/100*BN$3,2),0)</f>
        <v>#VALUE!</v>
      </c>
      <c r="BO65" s="2" t="e">
        <f ca="1">+IF(IFTA_Quarterly!$I82&gt;0,ROUND(IFTA_Quarterly!$I82*Int_Exchange_2!BO$5/100*BO$3,2),0)</f>
        <v>#VALUE!</v>
      </c>
      <c r="BP65" s="2" t="e">
        <f ca="1">+IF(IFTA_Quarterly!$I82&gt;0,ROUND(IFTA_Quarterly!$I82*Int_Exchange_2!BP$5/100*BP$3,2),0)</f>
        <v>#VALUE!</v>
      </c>
      <c r="BQ65" s="2" t="e">
        <f ca="1">+IF(IFTA_Quarterly!$I82&gt;0,ROUND(IFTA_Quarterly!$I82*Int_Exchange_2!BQ$5/100*BQ$3,2),0)</f>
        <v>#VALUE!</v>
      </c>
      <c r="BR65" s="2" t="e">
        <f ca="1">+IF(IFTA_Quarterly!$I82&gt;0,ROUND(IFTA_Quarterly!$I82*Int_Exchange_2!BR$5/100*BR$3,2),0)</f>
        <v>#VALUE!</v>
      </c>
      <c r="BS65" s="2" t="e">
        <f ca="1">+IF(IFTA_Quarterly!$I82&gt;0,ROUND(IFTA_Quarterly!$I82*Int_Exchange_2!BS$5/100*BS$3,2),0)</f>
        <v>#VALUE!</v>
      </c>
      <c r="BT65" s="2" t="e">
        <f ca="1">+IF(IFTA_Quarterly!$I82&gt;0,ROUND(IFTA_Quarterly!$I82*Int_Exchange_2!BT$5/100*BT$3,2),0)</f>
        <v>#VALUE!</v>
      </c>
      <c r="BU65" s="2" t="e">
        <f ca="1">+IF(IFTA_Quarterly!$I82&gt;0,ROUND(IFTA_Quarterly!$I82*Int_Exchange_2!BU$5/100*BU$3,2),0)</f>
        <v>#VALUE!</v>
      </c>
      <c r="BV65" s="2" t="e">
        <f ca="1">+IF(IFTA_Quarterly!$I82&gt;0,ROUND(IFTA_Quarterly!$I82*Int_Exchange_2!BV$5/100*BV$3,2),0)</f>
        <v>#VALUE!</v>
      </c>
      <c r="BW65" s="2" t="e">
        <f ca="1">+IF(IFTA_Quarterly!$I82&gt;0,ROUND(IFTA_Quarterly!$I82*Int_Exchange_2!BW$5/100*BW$3,2),0)</f>
        <v>#VALUE!</v>
      </c>
      <c r="BX65" s="2" t="e">
        <f ca="1">+IF(IFTA_Quarterly!$I82&gt;0,ROUND(IFTA_Quarterly!$I82*Int_Exchange_2!BX$5/100*BX$3,2),0)</f>
        <v>#VALUE!</v>
      </c>
      <c r="BY65" s="2" t="e">
        <f ca="1">+IF(IFTA_Quarterly!$I82&gt;0,ROUND(IFTA_Quarterly!$I82*Int_Exchange_2!BY$5/100*BY$3,2),0)</f>
        <v>#VALUE!</v>
      </c>
      <c r="BZ65" s="2" t="e">
        <f ca="1">+IF(IFTA_Quarterly!$I82&gt;0,ROUND(IFTA_Quarterly!$I82*Int_Exchange_2!BZ$5/100*BZ$3,2),0)</f>
        <v>#VALUE!</v>
      </c>
      <c r="CA65" s="2" t="e">
        <f ca="1">+IF(IFTA_Quarterly!$I82&gt;0,ROUND(IFTA_Quarterly!$I82*Int_Exchange_2!CA$5/100*CA$3,2),0)</f>
        <v>#VALUE!</v>
      </c>
      <c r="CB65" s="2" t="e">
        <f ca="1">+IF(IFTA_Quarterly!$I82&gt;0,ROUND(IFTA_Quarterly!$I82*Int_Exchange_2!CB$5/100*CB$3,2),0)</f>
        <v>#VALUE!</v>
      </c>
      <c r="CC65" s="2" t="e">
        <f ca="1">+IF(IFTA_Quarterly!$I82&gt;0,ROUND(IFTA_Quarterly!$I82*Int_Exchange_2!CC$5/100*CC$3,2),0)</f>
        <v>#VALUE!</v>
      </c>
      <c r="CD65" s="2" t="e">
        <f ca="1">+IF(IFTA_Quarterly!$I82&gt;0,ROUND(IFTA_Quarterly!$I82*Int_Exchange_2!CD$5/100*CD$3,2),0)</f>
        <v>#VALUE!</v>
      </c>
      <c r="CE65" s="2" t="e">
        <f ca="1">+IF(IFTA_Quarterly!$I82&gt;0,ROUND(IFTA_Quarterly!$I82*Int_Exchange_2!CE$5/100*CE$3,2),0)</f>
        <v>#VALUE!</v>
      </c>
      <c r="CF65" s="2" t="e">
        <f ca="1">+IF(IFTA_Quarterly!$I82&gt;0,ROUND(IFTA_Quarterly!$I82*Int_Exchange_2!CF$5/100*CF$3,2),0)</f>
        <v>#VALUE!</v>
      </c>
      <c r="CG65" s="2" t="e">
        <f ca="1">+IF(IFTA_Quarterly!$I82&gt;0,ROUND(IFTA_Quarterly!$I82*Int_Exchange_2!CG$5/100*CG$3,2),0)</f>
        <v>#VALUE!</v>
      </c>
      <c r="CH65" s="2" t="e">
        <f ca="1">+IF(IFTA_Quarterly!$I82&gt;0,ROUND(IFTA_Quarterly!$I82*Int_Exchange_2!CH$5/100*CH$3,2),0)</f>
        <v>#VALUE!</v>
      </c>
      <c r="CI65" s="2" t="e">
        <f ca="1">+IF(IFTA_Quarterly!$I82&gt;0,ROUND(IFTA_Quarterly!$I82*Int_Exchange_2!CI$5/100*CI$3,2),0)</f>
        <v>#VALUE!</v>
      </c>
      <c r="CJ65" s="2" t="e">
        <f ca="1">+IF(IFTA_Quarterly!$I82&gt;0,ROUND(IFTA_Quarterly!$I82*Int_Exchange_2!CJ$5/100*CJ$3,2),0)</f>
        <v>#VALUE!</v>
      </c>
      <c r="CK65" s="2" t="e">
        <f ca="1">+IF(IFTA_Quarterly!$I82&gt;0,ROUND(IFTA_Quarterly!$I82*Int_Exchange_2!CK$5/100*CK$3,2),0)</f>
        <v>#VALUE!</v>
      </c>
      <c r="CL65" s="2" t="e">
        <f ca="1">+IF(IFTA_Quarterly!$I82&gt;0,ROUND(IFTA_Quarterly!$I82*Int_Exchange_2!CL$5/100*CL$3,2),0)</f>
        <v>#VALUE!</v>
      </c>
      <c r="CM65" s="2" t="e">
        <f ca="1">+IF(IFTA_Quarterly!$I82&gt;0,ROUND(IFTA_Quarterly!$I82*Int_Exchange_2!CM$5/100*CM$3,2),0)</f>
        <v>#VALUE!</v>
      </c>
      <c r="CN65" s="2" t="e">
        <f ca="1">+IF(IFTA_Quarterly!$I82&gt;0,ROUND(IFTA_Quarterly!$I82*Int_Exchange_2!CN$5/100*CN$3,2),0)</f>
        <v>#VALUE!</v>
      </c>
      <c r="CO65" s="2" t="e">
        <f ca="1">+IF(IFTA_Quarterly!$I82&gt;0,ROUND(IFTA_Quarterly!$I82*Int_Exchange_2!CO$5/100*CO$3,2),0)</f>
        <v>#VALUE!</v>
      </c>
      <c r="CP65" s="2" t="e">
        <f ca="1">+IF(IFTA_Quarterly!$I82&gt;0,ROUND(IFTA_Quarterly!$I82*Int_Exchange_2!CP$5/100*CP$3,2),0)</f>
        <v>#VALUE!</v>
      </c>
      <c r="CQ65" s="2" t="e">
        <f ca="1">+IF(IFTA_Quarterly!$I82&gt;0,ROUND(IFTA_Quarterly!$I82*Int_Exchange_2!CQ$5/100*CQ$3,2),0)</f>
        <v>#VALUE!</v>
      </c>
      <c r="CR65" s="2" t="e">
        <f ca="1">+IF(IFTA_Quarterly!$I82&gt;0,ROUND(IFTA_Quarterly!$I82*Int_Exchange_2!CR$5/100*CR$3,2),0)</f>
        <v>#VALUE!</v>
      </c>
      <c r="CS65" s="2" t="e">
        <f ca="1">+IF(IFTA_Quarterly!$I82&gt;0,ROUND(IFTA_Quarterly!$I82*Int_Exchange_2!CS$5/100*CS$3,2),0)</f>
        <v>#VALUE!</v>
      </c>
      <c r="CT65" s="2" t="e">
        <f ca="1">+IF(IFTA_Quarterly!$I82&gt;0,ROUND(IFTA_Quarterly!$I82*Int_Exchange_2!CT$5/100*CT$3,2),0)</f>
        <v>#VALUE!</v>
      </c>
      <c r="CU65" s="2" t="e">
        <f ca="1">+IF(IFTA_Quarterly!$I82&gt;0,ROUND(IFTA_Quarterly!$I82*Int_Exchange_2!CU$5/100*CU$3,2),0)</f>
        <v>#VALUE!</v>
      </c>
      <c r="CV65" s="2" t="e">
        <f ca="1">+IF(IFTA_Quarterly!$I82&gt;0,ROUND(IFTA_Quarterly!$I82*Int_Exchange_2!CV$5/100*CV$3,2),0)</f>
        <v>#VALUE!</v>
      </c>
      <c r="CW65" s="2" t="e">
        <f ca="1">+IF(IFTA_Quarterly!$I82&gt;0,ROUND(IFTA_Quarterly!$I82*Int_Exchange_2!CW$5/100*CW$3,2),0)</f>
        <v>#VALUE!</v>
      </c>
      <c r="CX65" s="2" t="e">
        <f ca="1">+IF(IFTA_Quarterly!$I82&gt;0,ROUND(IFTA_Quarterly!$I82*Int_Exchange_2!CX$5/100*CX$3,2),0)</f>
        <v>#VALUE!</v>
      </c>
      <c r="CY65" s="2" t="e">
        <f ca="1">+IF(IFTA_Quarterly!$I82&gt;0,ROUND(IFTA_Quarterly!$I82*Int_Exchange_2!CY$5/100*CY$3,2),0)</f>
        <v>#VALUE!</v>
      </c>
      <c r="CZ65" s="2" t="e">
        <f ca="1">+IF(IFTA_Quarterly!$I82&gt;0,ROUND(IFTA_Quarterly!$I82*Int_Exchange_2!CZ$5/100*CZ$3,2),0)</f>
        <v>#VALUE!</v>
      </c>
      <c r="DA65" s="2" t="e">
        <f ca="1">+IF(IFTA_Quarterly!$I82&gt;0,ROUND(IFTA_Quarterly!$I82*Int_Exchange_2!DA$5/100*DA$3,2),0)</f>
        <v>#VALUE!</v>
      </c>
      <c r="DB65" s="2" t="e">
        <f ca="1">+IF(IFTA_Quarterly!$I82&gt;0,ROUND(IFTA_Quarterly!$I82*Int_Exchange_2!DB$5/100*DB$3,2),0)</f>
        <v>#VALUE!</v>
      </c>
      <c r="DC65" s="2" t="e">
        <f ca="1">+IF(IFTA_Quarterly!$I82&gt;0,ROUND(IFTA_Quarterly!$I82*Int_Exchange_2!DC$5/100*DC$3,2),0)</f>
        <v>#VALUE!</v>
      </c>
      <c r="DD65" s="2" t="e">
        <f ca="1">+IF(IFTA_Quarterly!$I82&gt;0,ROUND(IFTA_Quarterly!$I82*Int_Exchange_2!DD$5/100*DD$3,2),0)</f>
        <v>#VALUE!</v>
      </c>
      <c r="DE65" s="2" t="e">
        <f ca="1">+IF(IFTA_Quarterly!$I82&gt;0,ROUND(IFTA_Quarterly!$I82*Int_Exchange_2!DE$5/100*DE$3,2),0)</f>
        <v>#VALUE!</v>
      </c>
      <c r="DF65" s="2" t="e">
        <f ca="1">+IF(IFTA_Quarterly!$I82&gt;0,ROUND(IFTA_Quarterly!$I82*Int_Exchange_2!DF$5/100*DF$3,2),0)</f>
        <v>#VALUE!</v>
      </c>
      <c r="DG65" s="2" t="e">
        <f ca="1">+IF(IFTA_Quarterly!$I82&gt;0,ROUND(IFTA_Quarterly!$I82*Int_Exchange_2!DG$5/100*DG$3,2),0)</f>
        <v>#VALUE!</v>
      </c>
      <c r="DH65" s="2" t="e">
        <f ca="1">+IF(IFTA_Quarterly!$I82&gt;0,ROUND(IFTA_Quarterly!$I82*Int_Exchange_2!DH$5/100*DH$3,2),0)</f>
        <v>#VALUE!</v>
      </c>
      <c r="DI65" s="2" t="e">
        <f ca="1">+IF(IFTA_Quarterly!$I82&gt;0,ROUND(IFTA_Quarterly!$I82*Int_Exchange_2!DI$5/100*DI$3,2),0)</f>
        <v>#VALUE!</v>
      </c>
      <c r="DJ65" s="2" t="e">
        <f ca="1">+IF(IFTA_Quarterly!$I82&gt;0,ROUND(IFTA_Quarterly!$I82*Int_Exchange_2!DJ$5/100*DJ$3,2),0)</f>
        <v>#VALUE!</v>
      </c>
      <c r="DK65" s="2" t="e">
        <f ca="1">+IF(IFTA_Quarterly!$I82&gt;0,ROUND(IFTA_Quarterly!$I82*Int_Exchange_2!DK$5/100*DK$3,2),0)</f>
        <v>#VALUE!</v>
      </c>
      <c r="DL65" s="2" t="e">
        <f ca="1">+IF(IFTA_Quarterly!$I82&gt;0,ROUND(IFTA_Quarterly!$I82*Int_Exchange_2!DL$5/100*DL$3,2),0)</f>
        <v>#VALUE!</v>
      </c>
      <c r="DM65" s="2" t="e">
        <f ca="1">+IF(IFTA_Quarterly!$I82&gt;0,ROUND(IFTA_Quarterly!$I82*Int_Exchange_2!DM$5/100*DM$3,2),0)</f>
        <v>#VALUE!</v>
      </c>
      <c r="DN65" s="2" t="e">
        <f ca="1">+IF(IFTA_Quarterly!$I82&gt;0,ROUND(IFTA_Quarterly!$I82*Int_Exchange_2!DN$5/100*DN$3,2),0)</f>
        <v>#VALUE!</v>
      </c>
      <c r="DO65" s="2" t="e">
        <f ca="1">+IF(IFTA_Quarterly!$I82&gt;0,ROUND(IFTA_Quarterly!$I82*Int_Exchange_2!DO$5/100*DO$3,2),0)</f>
        <v>#VALUE!</v>
      </c>
      <c r="DP65" s="2" t="e">
        <f ca="1">+IF(IFTA_Quarterly!$I82&gt;0,ROUND(IFTA_Quarterly!$I82*Int_Exchange_2!DP$5/100*DP$3,2),0)</f>
        <v>#VALUE!</v>
      </c>
      <c r="DQ65" s="2" t="e">
        <f ca="1">+IF(IFTA_Quarterly!$I82&gt;0,ROUND(IFTA_Quarterly!$I82*Int_Exchange_2!DQ$5/100*DQ$3,2),0)</f>
        <v>#VALUE!</v>
      </c>
      <c r="DR65" s="2" t="e">
        <f ca="1">+IF(IFTA_Quarterly!$I82&gt;0,ROUND(IFTA_Quarterly!$I82*Int_Exchange_2!DR$5/100*DR$3,2),0)</f>
        <v>#VALUE!</v>
      </c>
      <c r="DS65" s="2" t="e">
        <f ca="1">+IF(IFTA_Quarterly!$I82&gt;0,ROUND(IFTA_Quarterly!$I82*Int_Exchange_2!DS$5/100*DS$3,2),0)</f>
        <v>#VALUE!</v>
      </c>
      <c r="DT65" s="2" t="e">
        <f ca="1">+IF(IFTA_Quarterly!$I82&gt;0,ROUND(IFTA_Quarterly!$I82*Int_Exchange_2!DT$5/100*DT$3,2),0)</f>
        <v>#VALUE!</v>
      </c>
      <c r="DU65" s="2" t="e">
        <f ca="1">+IF(IFTA_Quarterly!$I82&gt;0,ROUND(IFTA_Quarterly!$I82*Int_Exchange_2!DU$5/100*DU$3,2),0)</f>
        <v>#VALUE!</v>
      </c>
      <c r="DV65" s="2" t="e">
        <f ca="1">+IF(IFTA_Quarterly!$I82&gt;0,ROUND(IFTA_Quarterly!$I82*Int_Exchange_2!DV$5/100*DV$3,2),0)</f>
        <v>#VALUE!</v>
      </c>
      <c r="DW65" s="2" t="e">
        <f ca="1">+IF(IFTA_Quarterly!$I82&gt;0,ROUND(IFTA_Quarterly!$I82*Int_Exchange_2!DW$5/100*DW$3,2),0)</f>
        <v>#VALUE!</v>
      </c>
      <c r="DX65" s="2" t="e">
        <f ca="1">+IF(IFTA_Quarterly!$I82&gt;0,ROUND(IFTA_Quarterly!$I82*Int_Exchange_2!DX$5/100*DX$3,2),0)</f>
        <v>#VALUE!</v>
      </c>
      <c r="DY65" s="2" t="e">
        <f ca="1">+IF(IFTA_Quarterly!$I82&gt;0,ROUND(IFTA_Quarterly!$I82*Int_Exchange_2!DY$5/100*DY$3,2),0)</f>
        <v>#VALUE!</v>
      </c>
      <c r="DZ65" s="2" t="e">
        <f ca="1">+IF(IFTA_Quarterly!$I82&gt;0,ROUND(IFTA_Quarterly!$I82*Int_Exchange_2!DZ$5/100*DZ$3,2),0)</f>
        <v>#VALUE!</v>
      </c>
      <c r="EA65" s="2" t="e">
        <f ca="1">+IF(IFTA_Quarterly!$I82&gt;0,ROUND(IFTA_Quarterly!$I82*Int_Exchange_2!EA$5/100*EA$3,2),0)</f>
        <v>#VALUE!</v>
      </c>
      <c r="EB65" s="2" t="e">
        <f ca="1">+IF(IFTA_Quarterly!$I82&gt;0,ROUND(IFTA_Quarterly!$I82*Int_Exchange_2!EB$5/100*EB$3,2),0)</f>
        <v>#VALUE!</v>
      </c>
      <c r="EC65" s="2" t="e">
        <f ca="1">+IF(IFTA_Quarterly!$I82&gt;0,ROUND(IFTA_Quarterly!$I82*Int_Exchange_2!EC$5/100*EC$3,2),0)</f>
        <v>#VALUE!</v>
      </c>
      <c r="ED65" s="2" t="e">
        <f ca="1">+IF(IFTA_Quarterly!$I82&gt;0,ROUND(IFTA_Quarterly!$I82*Int_Exchange_2!ED$5/100*ED$3,2),0)</f>
        <v>#VALUE!</v>
      </c>
      <c r="EE65" s="2" t="e">
        <f ca="1">+IF(IFTA_Quarterly!$I82&gt;0,ROUND(IFTA_Quarterly!$I82*Int_Exchange_2!EE$5/100*EE$3,2),0)</f>
        <v>#VALUE!</v>
      </c>
    </row>
    <row r="66" spans="1:135" x14ac:dyDescent="0.25">
      <c r="A66" s="2" t="s">
        <v>71</v>
      </c>
      <c r="B66" s="2" t="str">
        <f t="shared" ca="1" si="97"/>
        <v/>
      </c>
      <c r="C66" s="2" t="e">
        <f ca="1">+IF(IFTA_Quarterly!$I83&gt;0,ROUND(IFTA_Quarterly!$I83*Int_Exchange_2!C$5/100*C$3,2),0)</f>
        <v>#VALUE!</v>
      </c>
      <c r="D66" s="2" t="e">
        <f ca="1">+IF(IFTA_Quarterly!$I83&gt;0,ROUND(IFTA_Quarterly!$I83*Int_Exchange_2!D$5/100*D$3,2),0)</f>
        <v>#VALUE!</v>
      </c>
      <c r="E66" s="2" t="e">
        <f ca="1">+IF(IFTA_Quarterly!$I83&gt;0,ROUND(IFTA_Quarterly!$I83*Int_Exchange_2!E$5/100*E$3,2),0)</f>
        <v>#VALUE!</v>
      </c>
      <c r="F66" s="2" t="e">
        <f ca="1">+IF(IFTA_Quarterly!$I83&gt;0,ROUND(IFTA_Quarterly!$I83*Int_Exchange_2!F$5/100*F$3,2),0)</f>
        <v>#VALUE!</v>
      </c>
      <c r="G66" s="2" t="e">
        <f ca="1">+IF(IFTA_Quarterly!$I83&gt;0,ROUND(IFTA_Quarterly!$I83*Int_Exchange_2!G$5/100*G$3,2),0)</f>
        <v>#VALUE!</v>
      </c>
      <c r="H66" s="2" t="e">
        <f ca="1">+IF(IFTA_Quarterly!$I83&gt;0,ROUND(IFTA_Quarterly!$I83*Int_Exchange_2!H$5/100*H$3,2),0)</f>
        <v>#VALUE!</v>
      </c>
      <c r="I66" s="2" t="e">
        <f ca="1">+IF(IFTA_Quarterly!$I83&gt;0,ROUND(IFTA_Quarterly!$I83*Int_Exchange_2!I$5/100*I$3,2),0)</f>
        <v>#VALUE!</v>
      </c>
      <c r="J66" s="2" t="e">
        <f ca="1">+IF(IFTA_Quarterly!$I83&gt;0,ROUND(IFTA_Quarterly!$I83*Int_Exchange_2!J$5/100*J$3,2),0)</f>
        <v>#VALUE!</v>
      </c>
      <c r="K66" s="2" t="e">
        <f ca="1">+IF(IFTA_Quarterly!$I83&gt;0,ROUND(IFTA_Quarterly!$I83*Int_Exchange_2!K$5/100*K$3,2),0)</f>
        <v>#VALUE!</v>
      </c>
      <c r="L66" s="2" t="e">
        <f ca="1">+IF(IFTA_Quarterly!$I83&gt;0,ROUND(IFTA_Quarterly!$I83*Int_Exchange_2!L$5/100*L$3,2),0)</f>
        <v>#VALUE!</v>
      </c>
      <c r="M66" s="2" t="e">
        <f ca="1">+IF(IFTA_Quarterly!$I83&gt;0,ROUND(IFTA_Quarterly!$I83*Int_Exchange_2!M$5/100*M$3,2),0)</f>
        <v>#VALUE!</v>
      </c>
      <c r="N66" s="2" t="e">
        <f ca="1">+IF(IFTA_Quarterly!$I83&gt;0,ROUND(IFTA_Quarterly!$I83*Int_Exchange_2!N$5/100*N$3,2),0)</f>
        <v>#VALUE!</v>
      </c>
      <c r="O66" s="2" t="e">
        <f ca="1">+IF(IFTA_Quarterly!$I83&gt;0,ROUND(IFTA_Quarterly!$I83*Int_Exchange_2!O$5/100*O$3,2),0)</f>
        <v>#VALUE!</v>
      </c>
      <c r="P66" s="2" t="e">
        <f ca="1">+IF(IFTA_Quarterly!$I83&gt;0,ROUND(IFTA_Quarterly!$I83*Int_Exchange_2!P$5/100*P$3,2),0)</f>
        <v>#VALUE!</v>
      </c>
      <c r="Q66" s="2" t="e">
        <f ca="1">+IF(IFTA_Quarterly!$I83&gt;0,ROUND(IFTA_Quarterly!$I83*Int_Exchange_2!Q$5/100*Q$3,2),0)</f>
        <v>#VALUE!</v>
      </c>
      <c r="R66" s="2" t="e">
        <f ca="1">+IF(IFTA_Quarterly!$I83&gt;0,ROUND(IFTA_Quarterly!$I83*Int_Exchange_2!R$5/100*R$3,2),0)</f>
        <v>#VALUE!</v>
      </c>
      <c r="S66" s="2" t="e">
        <f ca="1">+IF(IFTA_Quarterly!$I83&gt;0,ROUND(IFTA_Quarterly!$I83*Int_Exchange_2!S$5/100*S$3,2),0)</f>
        <v>#VALUE!</v>
      </c>
      <c r="T66" s="2" t="e">
        <f ca="1">+IF(IFTA_Quarterly!$I83&gt;0,ROUND(IFTA_Quarterly!$I83*Int_Exchange_2!T$5/100*T$3,2),0)</f>
        <v>#VALUE!</v>
      </c>
      <c r="U66" s="2" t="e">
        <f ca="1">+IF(IFTA_Quarterly!$I83&gt;0,ROUND(IFTA_Quarterly!$I83*Int_Exchange_2!U$5/100*U$3,2),0)</f>
        <v>#VALUE!</v>
      </c>
      <c r="V66" s="2" t="e">
        <f ca="1">+IF(IFTA_Quarterly!$I83&gt;0,ROUND(IFTA_Quarterly!$I83*Int_Exchange_2!V$5/100*V$3,2),0)</f>
        <v>#VALUE!</v>
      </c>
      <c r="W66" s="2" t="e">
        <f ca="1">+IF(IFTA_Quarterly!$I83&gt;0,ROUND(IFTA_Quarterly!$I83*Int_Exchange_2!W$5/100*W$3,2),0)</f>
        <v>#VALUE!</v>
      </c>
      <c r="X66" s="2" t="e">
        <f ca="1">+IF(IFTA_Quarterly!$I83&gt;0,ROUND(IFTA_Quarterly!$I83*Int_Exchange_2!X$5/100*X$3,2),0)</f>
        <v>#VALUE!</v>
      </c>
      <c r="Y66" s="2" t="e">
        <f ca="1">+IF(IFTA_Quarterly!$I83&gt;0,ROUND(IFTA_Quarterly!$I83*Int_Exchange_2!Y$5/100*Y$3,2),0)</f>
        <v>#VALUE!</v>
      </c>
      <c r="Z66" s="2" t="e">
        <f ca="1">+IF(IFTA_Quarterly!$I83&gt;0,ROUND(IFTA_Quarterly!$I83*Int_Exchange_2!Z$5/100*Z$3,2),0)</f>
        <v>#VALUE!</v>
      </c>
      <c r="AA66" s="2" t="e">
        <f ca="1">+IF(IFTA_Quarterly!$I83&gt;0,ROUND(IFTA_Quarterly!$I83*Int_Exchange_2!AA$5/100*AA$3,2),0)</f>
        <v>#VALUE!</v>
      </c>
      <c r="AB66" s="2" t="e">
        <f ca="1">+IF(IFTA_Quarterly!$I83&gt;0,ROUND(IFTA_Quarterly!$I83*Int_Exchange_2!AB$5/100*AB$3,2),0)</f>
        <v>#VALUE!</v>
      </c>
      <c r="AC66" s="2" t="e">
        <f ca="1">+IF(IFTA_Quarterly!$I83&gt;0,ROUND(IFTA_Quarterly!$I83*Int_Exchange_2!AC$5/100*AC$3,2),0)</f>
        <v>#VALUE!</v>
      </c>
      <c r="AD66" s="2" t="e">
        <f ca="1">+IF(IFTA_Quarterly!$I83&gt;0,ROUND(IFTA_Quarterly!$I83*Int_Exchange_2!AD$5/100*AD$3,2),0)</f>
        <v>#VALUE!</v>
      </c>
      <c r="AE66" s="2" t="e">
        <f ca="1">+IF(IFTA_Quarterly!$I83&gt;0,ROUND(IFTA_Quarterly!$I83*Int_Exchange_2!AE$5/100*AE$3,2),0)</f>
        <v>#VALUE!</v>
      </c>
      <c r="AF66" s="2" t="e">
        <f ca="1">+IF(IFTA_Quarterly!$I83&gt;0,ROUND(IFTA_Quarterly!$I83*Int_Exchange_2!AF$5/100*AF$3,2),0)</f>
        <v>#VALUE!</v>
      </c>
      <c r="AG66" s="2" t="e">
        <f ca="1">+IF(IFTA_Quarterly!$I83&gt;0,ROUND(IFTA_Quarterly!$I83*Int_Exchange_2!AG$5/100*AG$3,2),0)</f>
        <v>#VALUE!</v>
      </c>
      <c r="AH66" s="2" t="e">
        <f ca="1">+IF(IFTA_Quarterly!$I83&gt;0,ROUND(IFTA_Quarterly!$I83*Int_Exchange_2!AH$5/100*AH$3,2),0)</f>
        <v>#VALUE!</v>
      </c>
      <c r="AI66" s="2" t="e">
        <f ca="1">+IF(IFTA_Quarterly!$I83&gt;0,ROUND(IFTA_Quarterly!$I83*Int_Exchange_2!AI$5/100*AI$3,2),0)</f>
        <v>#VALUE!</v>
      </c>
      <c r="AJ66" s="2" t="e">
        <f ca="1">+IF(IFTA_Quarterly!$I83&gt;0,ROUND(IFTA_Quarterly!$I83*Int_Exchange_2!AJ$5/100*AJ$3,2),0)</f>
        <v>#VALUE!</v>
      </c>
      <c r="AK66" s="2" t="e">
        <f ca="1">+IF(IFTA_Quarterly!$I83&gt;0,ROUND(IFTA_Quarterly!$I83*Int_Exchange_2!AK$5/100*AK$3,2),0)</f>
        <v>#VALUE!</v>
      </c>
      <c r="AL66" s="2" t="e">
        <f ca="1">+IF(IFTA_Quarterly!$I83&gt;0,ROUND(IFTA_Quarterly!$I83*Int_Exchange_2!AL$5/100*AL$3,2),0)</f>
        <v>#VALUE!</v>
      </c>
      <c r="AM66" s="2" t="e">
        <f ca="1">+IF(IFTA_Quarterly!$I83&gt;0,ROUND(IFTA_Quarterly!$I83*Int_Exchange_2!AM$5/100*AM$3,2),0)</f>
        <v>#VALUE!</v>
      </c>
      <c r="AN66" s="2" t="e">
        <f ca="1">+IF(IFTA_Quarterly!$I83&gt;0,ROUND(IFTA_Quarterly!$I83*Int_Exchange_2!AN$5/100*AN$3,2),0)</f>
        <v>#VALUE!</v>
      </c>
      <c r="AO66" s="2" t="e">
        <f ca="1">+IF(IFTA_Quarterly!$I83&gt;0,ROUND(IFTA_Quarterly!$I83*Int_Exchange_2!AO$5/100*AO$3,2),0)</f>
        <v>#VALUE!</v>
      </c>
      <c r="AP66" s="2" t="e">
        <f ca="1">+IF(IFTA_Quarterly!$I83&gt;0,ROUND(IFTA_Quarterly!$I83*Int_Exchange_2!AP$5/100*AP$3,2),0)</f>
        <v>#VALUE!</v>
      </c>
      <c r="AQ66" s="2" t="e">
        <f ca="1">+IF(IFTA_Quarterly!$I83&gt;0,ROUND(IFTA_Quarterly!$I83*Int_Exchange_2!AQ$5/100*AQ$3,2),0)</f>
        <v>#VALUE!</v>
      </c>
      <c r="AR66" s="2" t="e">
        <f ca="1">+IF(IFTA_Quarterly!$I83&gt;0,ROUND(IFTA_Quarterly!$I83*Int_Exchange_2!AR$5/100*AR$3,2),0)</f>
        <v>#VALUE!</v>
      </c>
      <c r="AS66" s="2" t="e">
        <f ca="1">+IF(IFTA_Quarterly!$I83&gt;0,ROUND(IFTA_Quarterly!$I83*Int_Exchange_2!AS$5/100*AS$3,2),0)</f>
        <v>#VALUE!</v>
      </c>
      <c r="AT66" s="2" t="e">
        <f ca="1">+IF(IFTA_Quarterly!$I83&gt;0,ROUND(IFTA_Quarterly!$I83*Int_Exchange_2!AT$5/100*AT$3,2),0)</f>
        <v>#VALUE!</v>
      </c>
      <c r="AU66" s="2" t="e">
        <f ca="1">+IF(IFTA_Quarterly!$I83&gt;0,ROUND(IFTA_Quarterly!$I83*Int_Exchange_2!AU$5/100*AU$3,2),0)</f>
        <v>#VALUE!</v>
      </c>
      <c r="AV66" s="2" t="e">
        <f ca="1">+IF(IFTA_Quarterly!$I83&gt;0,ROUND(IFTA_Quarterly!$I83*Int_Exchange_2!AV$5/100*AV$3,2),0)</f>
        <v>#VALUE!</v>
      </c>
      <c r="AW66" s="2" t="e">
        <f ca="1">+IF(IFTA_Quarterly!$I83&gt;0,ROUND(IFTA_Quarterly!$I83*Int_Exchange_2!AW$5/100*AW$3,2),0)</f>
        <v>#VALUE!</v>
      </c>
      <c r="AX66" s="2" t="e">
        <f ca="1">+IF(IFTA_Quarterly!$I83&gt;0,ROUND(IFTA_Quarterly!$I83*Int_Exchange_2!AX$5/100*AX$3,2),0)</f>
        <v>#VALUE!</v>
      </c>
      <c r="AY66" s="2" t="e">
        <f ca="1">+IF(IFTA_Quarterly!$I83&gt;0,ROUND(IFTA_Quarterly!$I83*Int_Exchange_2!AY$5/100*AY$3,2),0)</f>
        <v>#VALUE!</v>
      </c>
      <c r="AZ66" s="2" t="e">
        <f ca="1">+IF(IFTA_Quarterly!$I83&gt;0,ROUND(IFTA_Quarterly!$I83*Int_Exchange_2!AZ$5/100*AZ$3,2),0)</f>
        <v>#VALUE!</v>
      </c>
      <c r="BA66" s="2" t="e">
        <f ca="1">+IF(IFTA_Quarterly!$I83&gt;0,ROUND(IFTA_Quarterly!$I83*Int_Exchange_2!BA$5/100*BA$3,2),0)</f>
        <v>#VALUE!</v>
      </c>
      <c r="BB66" s="2" t="e">
        <f ca="1">+IF(IFTA_Quarterly!$I83&gt;0,ROUND(IFTA_Quarterly!$I83*Int_Exchange_2!BB$5/100*BB$3,2),0)</f>
        <v>#VALUE!</v>
      </c>
      <c r="BC66" s="2" t="e">
        <f ca="1">+IF(IFTA_Quarterly!$I83&gt;0,ROUND(IFTA_Quarterly!$I83*Int_Exchange_2!BC$5/100*BC$3,2),0)</f>
        <v>#VALUE!</v>
      </c>
      <c r="BD66" s="2" t="e">
        <f ca="1">+IF(IFTA_Quarterly!$I83&gt;0,ROUND(IFTA_Quarterly!$I83*Int_Exchange_2!BD$5/100*BD$3,2),0)</f>
        <v>#VALUE!</v>
      </c>
      <c r="BE66" s="2" t="e">
        <f ca="1">+IF(IFTA_Quarterly!$I83&gt;0,ROUND(IFTA_Quarterly!$I83*Int_Exchange_2!BE$5/100*BE$3,2),0)</f>
        <v>#VALUE!</v>
      </c>
      <c r="BF66" s="2" t="e">
        <f ca="1">+IF(IFTA_Quarterly!$I83&gt;0,ROUND(IFTA_Quarterly!$I83*Int_Exchange_2!BF$5/100*BF$3,2),0)</f>
        <v>#VALUE!</v>
      </c>
      <c r="BG66" s="2" t="e">
        <f ca="1">+IF(IFTA_Quarterly!$I83&gt;0,ROUND(IFTA_Quarterly!$I83*Int_Exchange_2!BG$5/100*BG$3,2),0)</f>
        <v>#VALUE!</v>
      </c>
      <c r="BH66" s="2" t="e">
        <f ca="1">+IF(IFTA_Quarterly!$I83&gt;0,ROUND(IFTA_Quarterly!$I83*Int_Exchange_2!BH$5/100*BH$3,2),0)</f>
        <v>#VALUE!</v>
      </c>
      <c r="BI66" s="2" t="e">
        <f ca="1">+IF(IFTA_Quarterly!$I83&gt;0,ROUND(IFTA_Quarterly!$I83*Int_Exchange_2!BI$5/100*BI$3,2),0)</f>
        <v>#VALUE!</v>
      </c>
      <c r="BJ66" s="2" t="e">
        <f ca="1">+IF(IFTA_Quarterly!$I83&gt;0,ROUND(IFTA_Quarterly!$I83*Int_Exchange_2!BJ$5/100*BJ$3,2),0)</f>
        <v>#VALUE!</v>
      </c>
      <c r="BK66" s="2" t="e">
        <f ca="1">+IF(IFTA_Quarterly!$I83&gt;0,ROUND(IFTA_Quarterly!$I83*Int_Exchange_2!BK$5/100*BK$3,2),0)</f>
        <v>#VALUE!</v>
      </c>
      <c r="BL66" s="2" t="e">
        <f ca="1">+IF(IFTA_Quarterly!$I83&gt;0,ROUND(IFTA_Quarterly!$I83*Int_Exchange_2!BL$5/100*BL$3,2),0)</f>
        <v>#VALUE!</v>
      </c>
      <c r="BM66" s="2" t="e">
        <f ca="1">+IF(IFTA_Quarterly!$I83&gt;0,ROUND(IFTA_Quarterly!$I83*Int_Exchange_2!BM$5/100*BM$3,2),0)</f>
        <v>#VALUE!</v>
      </c>
      <c r="BN66" s="2" t="e">
        <f ca="1">+IF(IFTA_Quarterly!$I83&gt;0,ROUND(IFTA_Quarterly!$I83*Int_Exchange_2!BN$5/100*BN$3,2),0)</f>
        <v>#VALUE!</v>
      </c>
      <c r="BO66" s="2" t="e">
        <f ca="1">+IF(IFTA_Quarterly!$I83&gt;0,ROUND(IFTA_Quarterly!$I83*Int_Exchange_2!BO$5/100*BO$3,2),0)</f>
        <v>#VALUE!</v>
      </c>
      <c r="BP66" s="2" t="e">
        <f ca="1">+IF(IFTA_Quarterly!$I83&gt;0,ROUND(IFTA_Quarterly!$I83*Int_Exchange_2!BP$5/100*BP$3,2),0)</f>
        <v>#VALUE!</v>
      </c>
      <c r="BQ66" s="2" t="e">
        <f ca="1">+IF(IFTA_Quarterly!$I83&gt;0,ROUND(IFTA_Quarterly!$I83*Int_Exchange_2!BQ$5/100*BQ$3,2),0)</f>
        <v>#VALUE!</v>
      </c>
      <c r="BR66" s="2" t="e">
        <f ca="1">+IF(IFTA_Quarterly!$I83&gt;0,ROUND(IFTA_Quarterly!$I83*Int_Exchange_2!BR$5/100*BR$3,2),0)</f>
        <v>#VALUE!</v>
      </c>
      <c r="BS66" s="2" t="e">
        <f ca="1">+IF(IFTA_Quarterly!$I83&gt;0,ROUND(IFTA_Quarterly!$I83*Int_Exchange_2!BS$5/100*BS$3,2),0)</f>
        <v>#VALUE!</v>
      </c>
      <c r="BT66" s="2" t="e">
        <f ca="1">+IF(IFTA_Quarterly!$I83&gt;0,ROUND(IFTA_Quarterly!$I83*Int_Exchange_2!BT$5/100*BT$3,2),0)</f>
        <v>#VALUE!</v>
      </c>
      <c r="BU66" s="2" t="e">
        <f ca="1">+IF(IFTA_Quarterly!$I83&gt;0,ROUND(IFTA_Quarterly!$I83*Int_Exchange_2!BU$5/100*BU$3,2),0)</f>
        <v>#VALUE!</v>
      </c>
      <c r="BV66" s="2" t="e">
        <f ca="1">+IF(IFTA_Quarterly!$I83&gt;0,ROUND(IFTA_Quarterly!$I83*Int_Exchange_2!BV$5/100*BV$3,2),0)</f>
        <v>#VALUE!</v>
      </c>
      <c r="BW66" s="2" t="e">
        <f ca="1">+IF(IFTA_Quarterly!$I83&gt;0,ROUND(IFTA_Quarterly!$I83*Int_Exchange_2!BW$5/100*BW$3,2),0)</f>
        <v>#VALUE!</v>
      </c>
      <c r="BX66" s="2" t="e">
        <f ca="1">+IF(IFTA_Quarterly!$I83&gt;0,ROUND(IFTA_Quarterly!$I83*Int_Exchange_2!BX$5/100*BX$3,2),0)</f>
        <v>#VALUE!</v>
      </c>
      <c r="BY66" s="2" t="e">
        <f ca="1">+IF(IFTA_Quarterly!$I83&gt;0,ROUND(IFTA_Quarterly!$I83*Int_Exchange_2!BY$5/100*BY$3,2),0)</f>
        <v>#VALUE!</v>
      </c>
      <c r="BZ66" s="2" t="e">
        <f ca="1">+IF(IFTA_Quarterly!$I83&gt;0,ROUND(IFTA_Quarterly!$I83*Int_Exchange_2!BZ$5/100*BZ$3,2),0)</f>
        <v>#VALUE!</v>
      </c>
      <c r="CA66" s="2" t="e">
        <f ca="1">+IF(IFTA_Quarterly!$I83&gt;0,ROUND(IFTA_Quarterly!$I83*Int_Exchange_2!CA$5/100*CA$3,2),0)</f>
        <v>#VALUE!</v>
      </c>
      <c r="CB66" s="2" t="e">
        <f ca="1">+IF(IFTA_Quarterly!$I83&gt;0,ROUND(IFTA_Quarterly!$I83*Int_Exchange_2!CB$5/100*CB$3,2),0)</f>
        <v>#VALUE!</v>
      </c>
      <c r="CC66" s="2" t="e">
        <f ca="1">+IF(IFTA_Quarterly!$I83&gt;0,ROUND(IFTA_Quarterly!$I83*Int_Exchange_2!CC$5/100*CC$3,2),0)</f>
        <v>#VALUE!</v>
      </c>
      <c r="CD66" s="2" t="e">
        <f ca="1">+IF(IFTA_Quarterly!$I83&gt;0,ROUND(IFTA_Quarterly!$I83*Int_Exchange_2!CD$5/100*CD$3,2),0)</f>
        <v>#VALUE!</v>
      </c>
      <c r="CE66" s="2" t="e">
        <f ca="1">+IF(IFTA_Quarterly!$I83&gt;0,ROUND(IFTA_Quarterly!$I83*Int_Exchange_2!CE$5/100*CE$3,2),0)</f>
        <v>#VALUE!</v>
      </c>
      <c r="CF66" s="2" t="e">
        <f ca="1">+IF(IFTA_Quarterly!$I83&gt;0,ROUND(IFTA_Quarterly!$I83*Int_Exchange_2!CF$5/100*CF$3,2),0)</f>
        <v>#VALUE!</v>
      </c>
      <c r="CG66" s="2" t="e">
        <f ca="1">+IF(IFTA_Quarterly!$I83&gt;0,ROUND(IFTA_Quarterly!$I83*Int_Exchange_2!CG$5/100*CG$3,2),0)</f>
        <v>#VALUE!</v>
      </c>
      <c r="CH66" s="2" t="e">
        <f ca="1">+IF(IFTA_Quarterly!$I83&gt;0,ROUND(IFTA_Quarterly!$I83*Int_Exchange_2!CH$5/100*CH$3,2),0)</f>
        <v>#VALUE!</v>
      </c>
      <c r="CI66" s="2" t="e">
        <f ca="1">+IF(IFTA_Quarterly!$I83&gt;0,ROUND(IFTA_Quarterly!$I83*Int_Exchange_2!CI$5/100*CI$3,2),0)</f>
        <v>#VALUE!</v>
      </c>
      <c r="CJ66" s="2" t="e">
        <f ca="1">+IF(IFTA_Quarterly!$I83&gt;0,ROUND(IFTA_Quarterly!$I83*Int_Exchange_2!CJ$5/100*CJ$3,2),0)</f>
        <v>#VALUE!</v>
      </c>
      <c r="CK66" s="2" t="e">
        <f ca="1">+IF(IFTA_Quarterly!$I83&gt;0,ROUND(IFTA_Quarterly!$I83*Int_Exchange_2!CK$5/100*CK$3,2),0)</f>
        <v>#VALUE!</v>
      </c>
      <c r="CL66" s="2" t="e">
        <f ca="1">+IF(IFTA_Quarterly!$I83&gt;0,ROUND(IFTA_Quarterly!$I83*Int_Exchange_2!CL$5/100*CL$3,2),0)</f>
        <v>#VALUE!</v>
      </c>
      <c r="CM66" s="2" t="e">
        <f ca="1">+IF(IFTA_Quarterly!$I83&gt;0,ROUND(IFTA_Quarterly!$I83*Int_Exchange_2!CM$5/100*CM$3,2),0)</f>
        <v>#VALUE!</v>
      </c>
      <c r="CN66" s="2" t="e">
        <f ca="1">+IF(IFTA_Quarterly!$I83&gt;0,ROUND(IFTA_Quarterly!$I83*Int_Exchange_2!CN$5/100*CN$3,2),0)</f>
        <v>#VALUE!</v>
      </c>
      <c r="CO66" s="2" t="e">
        <f ca="1">+IF(IFTA_Quarterly!$I83&gt;0,ROUND(IFTA_Quarterly!$I83*Int_Exchange_2!CO$5/100*CO$3,2),0)</f>
        <v>#VALUE!</v>
      </c>
      <c r="CP66" s="2" t="e">
        <f ca="1">+IF(IFTA_Quarterly!$I83&gt;0,ROUND(IFTA_Quarterly!$I83*Int_Exchange_2!CP$5/100*CP$3,2),0)</f>
        <v>#VALUE!</v>
      </c>
      <c r="CQ66" s="2" t="e">
        <f ca="1">+IF(IFTA_Quarterly!$I83&gt;0,ROUND(IFTA_Quarterly!$I83*Int_Exchange_2!CQ$5/100*CQ$3,2),0)</f>
        <v>#VALUE!</v>
      </c>
      <c r="CR66" s="2" t="e">
        <f ca="1">+IF(IFTA_Quarterly!$I83&gt;0,ROUND(IFTA_Quarterly!$I83*Int_Exchange_2!CR$5/100*CR$3,2),0)</f>
        <v>#VALUE!</v>
      </c>
      <c r="CS66" s="2" t="e">
        <f ca="1">+IF(IFTA_Quarterly!$I83&gt;0,ROUND(IFTA_Quarterly!$I83*Int_Exchange_2!CS$5/100*CS$3,2),0)</f>
        <v>#VALUE!</v>
      </c>
      <c r="CT66" s="2" t="e">
        <f ca="1">+IF(IFTA_Quarterly!$I83&gt;0,ROUND(IFTA_Quarterly!$I83*Int_Exchange_2!CT$5/100*CT$3,2),0)</f>
        <v>#VALUE!</v>
      </c>
      <c r="CU66" s="2" t="e">
        <f ca="1">+IF(IFTA_Quarterly!$I83&gt;0,ROUND(IFTA_Quarterly!$I83*Int_Exchange_2!CU$5/100*CU$3,2),0)</f>
        <v>#VALUE!</v>
      </c>
      <c r="CV66" s="2" t="e">
        <f ca="1">+IF(IFTA_Quarterly!$I83&gt;0,ROUND(IFTA_Quarterly!$I83*Int_Exchange_2!CV$5/100*CV$3,2),0)</f>
        <v>#VALUE!</v>
      </c>
      <c r="CW66" s="2" t="e">
        <f ca="1">+IF(IFTA_Quarterly!$I83&gt;0,ROUND(IFTA_Quarterly!$I83*Int_Exchange_2!CW$5/100*CW$3,2),0)</f>
        <v>#VALUE!</v>
      </c>
      <c r="CX66" s="2" t="e">
        <f ca="1">+IF(IFTA_Quarterly!$I83&gt;0,ROUND(IFTA_Quarterly!$I83*Int_Exchange_2!CX$5/100*CX$3,2),0)</f>
        <v>#VALUE!</v>
      </c>
      <c r="CY66" s="2" t="e">
        <f ca="1">+IF(IFTA_Quarterly!$I83&gt;0,ROUND(IFTA_Quarterly!$I83*Int_Exchange_2!CY$5/100*CY$3,2),0)</f>
        <v>#VALUE!</v>
      </c>
      <c r="CZ66" s="2" t="e">
        <f ca="1">+IF(IFTA_Quarterly!$I83&gt;0,ROUND(IFTA_Quarterly!$I83*Int_Exchange_2!CZ$5/100*CZ$3,2),0)</f>
        <v>#VALUE!</v>
      </c>
      <c r="DA66" s="2" t="e">
        <f ca="1">+IF(IFTA_Quarterly!$I83&gt;0,ROUND(IFTA_Quarterly!$I83*Int_Exchange_2!DA$5/100*DA$3,2),0)</f>
        <v>#VALUE!</v>
      </c>
      <c r="DB66" s="2" t="e">
        <f ca="1">+IF(IFTA_Quarterly!$I83&gt;0,ROUND(IFTA_Quarterly!$I83*Int_Exchange_2!DB$5/100*DB$3,2),0)</f>
        <v>#VALUE!</v>
      </c>
      <c r="DC66" s="2" t="e">
        <f ca="1">+IF(IFTA_Quarterly!$I83&gt;0,ROUND(IFTA_Quarterly!$I83*Int_Exchange_2!DC$5/100*DC$3,2),0)</f>
        <v>#VALUE!</v>
      </c>
      <c r="DD66" s="2" t="e">
        <f ca="1">+IF(IFTA_Quarterly!$I83&gt;0,ROUND(IFTA_Quarterly!$I83*Int_Exchange_2!DD$5/100*DD$3,2),0)</f>
        <v>#VALUE!</v>
      </c>
      <c r="DE66" s="2" t="e">
        <f ca="1">+IF(IFTA_Quarterly!$I83&gt;0,ROUND(IFTA_Quarterly!$I83*Int_Exchange_2!DE$5/100*DE$3,2),0)</f>
        <v>#VALUE!</v>
      </c>
      <c r="DF66" s="2" t="e">
        <f ca="1">+IF(IFTA_Quarterly!$I83&gt;0,ROUND(IFTA_Quarterly!$I83*Int_Exchange_2!DF$5/100*DF$3,2),0)</f>
        <v>#VALUE!</v>
      </c>
      <c r="DG66" s="2" t="e">
        <f ca="1">+IF(IFTA_Quarterly!$I83&gt;0,ROUND(IFTA_Quarterly!$I83*Int_Exchange_2!DG$5/100*DG$3,2),0)</f>
        <v>#VALUE!</v>
      </c>
      <c r="DH66" s="2" t="e">
        <f ca="1">+IF(IFTA_Quarterly!$I83&gt;0,ROUND(IFTA_Quarterly!$I83*Int_Exchange_2!DH$5/100*DH$3,2),0)</f>
        <v>#VALUE!</v>
      </c>
      <c r="DI66" s="2" t="e">
        <f ca="1">+IF(IFTA_Quarterly!$I83&gt;0,ROUND(IFTA_Quarterly!$I83*Int_Exchange_2!DI$5/100*DI$3,2),0)</f>
        <v>#VALUE!</v>
      </c>
      <c r="DJ66" s="2" t="e">
        <f ca="1">+IF(IFTA_Quarterly!$I83&gt;0,ROUND(IFTA_Quarterly!$I83*Int_Exchange_2!DJ$5/100*DJ$3,2),0)</f>
        <v>#VALUE!</v>
      </c>
      <c r="DK66" s="2" t="e">
        <f ca="1">+IF(IFTA_Quarterly!$I83&gt;0,ROUND(IFTA_Quarterly!$I83*Int_Exchange_2!DK$5/100*DK$3,2),0)</f>
        <v>#VALUE!</v>
      </c>
      <c r="DL66" s="2" t="e">
        <f ca="1">+IF(IFTA_Quarterly!$I83&gt;0,ROUND(IFTA_Quarterly!$I83*Int_Exchange_2!DL$5/100*DL$3,2),0)</f>
        <v>#VALUE!</v>
      </c>
      <c r="DM66" s="2" t="e">
        <f ca="1">+IF(IFTA_Quarterly!$I83&gt;0,ROUND(IFTA_Quarterly!$I83*Int_Exchange_2!DM$5/100*DM$3,2),0)</f>
        <v>#VALUE!</v>
      </c>
      <c r="DN66" s="2" t="e">
        <f ca="1">+IF(IFTA_Quarterly!$I83&gt;0,ROUND(IFTA_Quarterly!$I83*Int_Exchange_2!DN$5/100*DN$3,2),0)</f>
        <v>#VALUE!</v>
      </c>
      <c r="DO66" s="2" t="e">
        <f ca="1">+IF(IFTA_Quarterly!$I83&gt;0,ROUND(IFTA_Quarterly!$I83*Int_Exchange_2!DO$5/100*DO$3,2),0)</f>
        <v>#VALUE!</v>
      </c>
      <c r="DP66" s="2" t="e">
        <f ca="1">+IF(IFTA_Quarterly!$I83&gt;0,ROUND(IFTA_Quarterly!$I83*Int_Exchange_2!DP$5/100*DP$3,2),0)</f>
        <v>#VALUE!</v>
      </c>
      <c r="DQ66" s="2" t="e">
        <f ca="1">+IF(IFTA_Quarterly!$I83&gt;0,ROUND(IFTA_Quarterly!$I83*Int_Exchange_2!DQ$5/100*DQ$3,2),0)</f>
        <v>#VALUE!</v>
      </c>
      <c r="DR66" s="2" t="e">
        <f ca="1">+IF(IFTA_Quarterly!$I83&gt;0,ROUND(IFTA_Quarterly!$I83*Int_Exchange_2!DR$5/100*DR$3,2),0)</f>
        <v>#VALUE!</v>
      </c>
      <c r="DS66" s="2" t="e">
        <f ca="1">+IF(IFTA_Quarterly!$I83&gt;0,ROUND(IFTA_Quarterly!$I83*Int_Exchange_2!DS$5/100*DS$3,2),0)</f>
        <v>#VALUE!</v>
      </c>
      <c r="DT66" s="2" t="e">
        <f ca="1">+IF(IFTA_Quarterly!$I83&gt;0,ROUND(IFTA_Quarterly!$I83*Int_Exchange_2!DT$5/100*DT$3,2),0)</f>
        <v>#VALUE!</v>
      </c>
      <c r="DU66" s="2" t="e">
        <f ca="1">+IF(IFTA_Quarterly!$I83&gt;0,ROUND(IFTA_Quarterly!$I83*Int_Exchange_2!DU$5/100*DU$3,2),0)</f>
        <v>#VALUE!</v>
      </c>
      <c r="DV66" s="2" t="e">
        <f ca="1">+IF(IFTA_Quarterly!$I83&gt;0,ROUND(IFTA_Quarterly!$I83*Int_Exchange_2!DV$5/100*DV$3,2),0)</f>
        <v>#VALUE!</v>
      </c>
      <c r="DW66" s="2" t="e">
        <f ca="1">+IF(IFTA_Quarterly!$I83&gt;0,ROUND(IFTA_Quarterly!$I83*Int_Exchange_2!DW$5/100*DW$3,2),0)</f>
        <v>#VALUE!</v>
      </c>
      <c r="DX66" s="2" t="e">
        <f ca="1">+IF(IFTA_Quarterly!$I83&gt;0,ROUND(IFTA_Quarterly!$I83*Int_Exchange_2!DX$5/100*DX$3,2),0)</f>
        <v>#VALUE!</v>
      </c>
      <c r="DY66" s="2" t="e">
        <f ca="1">+IF(IFTA_Quarterly!$I83&gt;0,ROUND(IFTA_Quarterly!$I83*Int_Exchange_2!DY$5/100*DY$3,2),0)</f>
        <v>#VALUE!</v>
      </c>
      <c r="DZ66" s="2" t="e">
        <f ca="1">+IF(IFTA_Quarterly!$I83&gt;0,ROUND(IFTA_Quarterly!$I83*Int_Exchange_2!DZ$5/100*DZ$3,2),0)</f>
        <v>#VALUE!</v>
      </c>
      <c r="EA66" s="2" t="e">
        <f ca="1">+IF(IFTA_Quarterly!$I83&gt;0,ROUND(IFTA_Quarterly!$I83*Int_Exchange_2!EA$5/100*EA$3,2),0)</f>
        <v>#VALUE!</v>
      </c>
      <c r="EB66" s="2" t="e">
        <f ca="1">+IF(IFTA_Quarterly!$I83&gt;0,ROUND(IFTA_Quarterly!$I83*Int_Exchange_2!EB$5/100*EB$3,2),0)</f>
        <v>#VALUE!</v>
      </c>
      <c r="EC66" s="2" t="e">
        <f ca="1">+IF(IFTA_Quarterly!$I83&gt;0,ROUND(IFTA_Quarterly!$I83*Int_Exchange_2!EC$5/100*EC$3,2),0)</f>
        <v>#VALUE!</v>
      </c>
      <c r="ED66" s="2" t="e">
        <f ca="1">+IF(IFTA_Quarterly!$I83&gt;0,ROUND(IFTA_Quarterly!$I83*Int_Exchange_2!ED$5/100*ED$3,2),0)</f>
        <v>#VALUE!</v>
      </c>
      <c r="EE66" s="2" t="e">
        <f ca="1">+IF(IFTA_Quarterly!$I83&gt;0,ROUND(IFTA_Quarterly!$I83*Int_Exchange_2!EE$5/100*EE$3,2),0)</f>
        <v>#VALUE!</v>
      </c>
    </row>
    <row r="67" spans="1:135" x14ac:dyDescent="0.25">
      <c r="A67" s="2" t="s">
        <v>72</v>
      </c>
      <c r="B67" s="2" t="str">
        <f t="shared" ca="1" si="97"/>
        <v/>
      </c>
      <c r="C67" s="2" t="e">
        <f ca="1">+IF(IFTA_Quarterly!$I84&gt;0,ROUND(IFTA_Quarterly!$I84*Int_Exchange_2!C$5/100*C$3,2),0)</f>
        <v>#VALUE!</v>
      </c>
      <c r="D67" s="2" t="e">
        <f ca="1">+IF(IFTA_Quarterly!$I84&gt;0,ROUND(IFTA_Quarterly!$I84*Int_Exchange_2!D$5/100*D$3,2),0)</f>
        <v>#VALUE!</v>
      </c>
      <c r="E67" s="2" t="e">
        <f ca="1">+IF(IFTA_Quarterly!$I84&gt;0,ROUND(IFTA_Quarterly!$I84*Int_Exchange_2!E$5/100*E$3,2),0)</f>
        <v>#VALUE!</v>
      </c>
      <c r="F67" s="2" t="e">
        <f ca="1">+IF(IFTA_Quarterly!$I84&gt;0,ROUND(IFTA_Quarterly!$I84*Int_Exchange_2!F$5/100*F$3,2),0)</f>
        <v>#VALUE!</v>
      </c>
      <c r="G67" s="2" t="e">
        <f ca="1">+IF(IFTA_Quarterly!$I84&gt;0,ROUND(IFTA_Quarterly!$I84*Int_Exchange_2!G$5/100*G$3,2),0)</f>
        <v>#VALUE!</v>
      </c>
      <c r="H67" s="2" t="e">
        <f ca="1">+IF(IFTA_Quarterly!$I84&gt;0,ROUND(IFTA_Quarterly!$I84*Int_Exchange_2!H$5/100*H$3,2),0)</f>
        <v>#VALUE!</v>
      </c>
      <c r="I67" s="2" t="e">
        <f ca="1">+IF(IFTA_Quarterly!$I84&gt;0,ROUND(IFTA_Quarterly!$I84*Int_Exchange_2!I$5/100*I$3,2),0)</f>
        <v>#VALUE!</v>
      </c>
      <c r="J67" s="2" t="e">
        <f ca="1">+IF(IFTA_Quarterly!$I84&gt;0,ROUND(IFTA_Quarterly!$I84*Int_Exchange_2!J$5/100*J$3,2),0)</f>
        <v>#VALUE!</v>
      </c>
      <c r="K67" s="2" t="e">
        <f ca="1">+IF(IFTA_Quarterly!$I84&gt;0,ROUND(IFTA_Quarterly!$I84*Int_Exchange_2!K$5/100*K$3,2),0)</f>
        <v>#VALUE!</v>
      </c>
      <c r="L67" s="2" t="e">
        <f ca="1">+IF(IFTA_Quarterly!$I84&gt;0,ROUND(IFTA_Quarterly!$I84*Int_Exchange_2!L$5/100*L$3,2),0)</f>
        <v>#VALUE!</v>
      </c>
      <c r="M67" s="2" t="e">
        <f ca="1">+IF(IFTA_Quarterly!$I84&gt;0,ROUND(IFTA_Quarterly!$I84*Int_Exchange_2!M$5/100*M$3,2),0)</f>
        <v>#VALUE!</v>
      </c>
      <c r="N67" s="2" t="e">
        <f ca="1">+IF(IFTA_Quarterly!$I84&gt;0,ROUND(IFTA_Quarterly!$I84*Int_Exchange_2!N$5/100*N$3,2),0)</f>
        <v>#VALUE!</v>
      </c>
      <c r="O67" s="2" t="e">
        <f ca="1">+IF(IFTA_Quarterly!$I84&gt;0,ROUND(IFTA_Quarterly!$I84*Int_Exchange_2!O$5/100*O$3,2),0)</f>
        <v>#VALUE!</v>
      </c>
      <c r="P67" s="2" t="e">
        <f ca="1">+IF(IFTA_Quarterly!$I84&gt;0,ROUND(IFTA_Quarterly!$I84*Int_Exchange_2!P$5/100*P$3,2),0)</f>
        <v>#VALUE!</v>
      </c>
      <c r="Q67" s="2" t="e">
        <f ca="1">+IF(IFTA_Quarterly!$I84&gt;0,ROUND(IFTA_Quarterly!$I84*Int_Exchange_2!Q$5/100*Q$3,2),0)</f>
        <v>#VALUE!</v>
      </c>
      <c r="R67" s="2" t="e">
        <f ca="1">+IF(IFTA_Quarterly!$I84&gt;0,ROUND(IFTA_Quarterly!$I84*Int_Exchange_2!R$5/100*R$3,2),0)</f>
        <v>#VALUE!</v>
      </c>
      <c r="S67" s="2" t="e">
        <f ca="1">+IF(IFTA_Quarterly!$I84&gt;0,ROUND(IFTA_Quarterly!$I84*Int_Exchange_2!S$5/100*S$3,2),0)</f>
        <v>#VALUE!</v>
      </c>
      <c r="T67" s="2" t="e">
        <f ca="1">+IF(IFTA_Quarterly!$I84&gt;0,ROUND(IFTA_Quarterly!$I84*Int_Exchange_2!T$5/100*T$3,2),0)</f>
        <v>#VALUE!</v>
      </c>
      <c r="U67" s="2" t="e">
        <f ca="1">+IF(IFTA_Quarterly!$I84&gt;0,ROUND(IFTA_Quarterly!$I84*Int_Exchange_2!U$5/100*U$3,2),0)</f>
        <v>#VALUE!</v>
      </c>
      <c r="V67" s="2" t="e">
        <f ca="1">+IF(IFTA_Quarterly!$I84&gt;0,ROUND(IFTA_Quarterly!$I84*Int_Exchange_2!V$5/100*V$3,2),0)</f>
        <v>#VALUE!</v>
      </c>
      <c r="W67" s="2" t="e">
        <f ca="1">+IF(IFTA_Quarterly!$I84&gt;0,ROUND(IFTA_Quarterly!$I84*Int_Exchange_2!W$5/100*W$3,2),0)</f>
        <v>#VALUE!</v>
      </c>
      <c r="X67" s="2" t="e">
        <f ca="1">+IF(IFTA_Quarterly!$I84&gt;0,ROUND(IFTA_Quarterly!$I84*Int_Exchange_2!X$5/100*X$3,2),0)</f>
        <v>#VALUE!</v>
      </c>
      <c r="Y67" s="2" t="e">
        <f ca="1">+IF(IFTA_Quarterly!$I84&gt;0,ROUND(IFTA_Quarterly!$I84*Int_Exchange_2!Y$5/100*Y$3,2),0)</f>
        <v>#VALUE!</v>
      </c>
      <c r="Z67" s="2" t="e">
        <f ca="1">+IF(IFTA_Quarterly!$I84&gt;0,ROUND(IFTA_Quarterly!$I84*Int_Exchange_2!Z$5/100*Z$3,2),0)</f>
        <v>#VALUE!</v>
      </c>
      <c r="AA67" s="2" t="e">
        <f ca="1">+IF(IFTA_Quarterly!$I84&gt;0,ROUND(IFTA_Quarterly!$I84*Int_Exchange_2!AA$5/100*AA$3,2),0)</f>
        <v>#VALUE!</v>
      </c>
      <c r="AB67" s="2" t="e">
        <f ca="1">+IF(IFTA_Quarterly!$I84&gt;0,ROUND(IFTA_Quarterly!$I84*Int_Exchange_2!AB$5/100*AB$3,2),0)</f>
        <v>#VALUE!</v>
      </c>
      <c r="AC67" s="2" t="e">
        <f ca="1">+IF(IFTA_Quarterly!$I84&gt;0,ROUND(IFTA_Quarterly!$I84*Int_Exchange_2!AC$5/100*AC$3,2),0)</f>
        <v>#VALUE!</v>
      </c>
      <c r="AD67" s="2" t="e">
        <f ca="1">+IF(IFTA_Quarterly!$I84&gt;0,ROUND(IFTA_Quarterly!$I84*Int_Exchange_2!AD$5/100*AD$3,2),0)</f>
        <v>#VALUE!</v>
      </c>
      <c r="AE67" s="2" t="e">
        <f ca="1">+IF(IFTA_Quarterly!$I84&gt;0,ROUND(IFTA_Quarterly!$I84*Int_Exchange_2!AE$5/100*AE$3,2),0)</f>
        <v>#VALUE!</v>
      </c>
      <c r="AF67" s="2" t="e">
        <f ca="1">+IF(IFTA_Quarterly!$I84&gt;0,ROUND(IFTA_Quarterly!$I84*Int_Exchange_2!AF$5/100*AF$3,2),0)</f>
        <v>#VALUE!</v>
      </c>
      <c r="AG67" s="2" t="e">
        <f ca="1">+IF(IFTA_Quarterly!$I84&gt;0,ROUND(IFTA_Quarterly!$I84*Int_Exchange_2!AG$5/100*AG$3,2),0)</f>
        <v>#VALUE!</v>
      </c>
      <c r="AH67" s="2" t="e">
        <f ca="1">+IF(IFTA_Quarterly!$I84&gt;0,ROUND(IFTA_Quarterly!$I84*Int_Exchange_2!AH$5/100*AH$3,2),0)</f>
        <v>#VALUE!</v>
      </c>
      <c r="AI67" s="2" t="e">
        <f ca="1">+IF(IFTA_Quarterly!$I84&gt;0,ROUND(IFTA_Quarterly!$I84*Int_Exchange_2!AI$5/100*AI$3,2),0)</f>
        <v>#VALUE!</v>
      </c>
      <c r="AJ67" s="2" t="e">
        <f ca="1">+IF(IFTA_Quarterly!$I84&gt;0,ROUND(IFTA_Quarterly!$I84*Int_Exchange_2!AJ$5/100*AJ$3,2),0)</f>
        <v>#VALUE!</v>
      </c>
      <c r="AK67" s="2" t="e">
        <f ca="1">+IF(IFTA_Quarterly!$I84&gt;0,ROUND(IFTA_Quarterly!$I84*Int_Exchange_2!AK$5/100*AK$3,2),0)</f>
        <v>#VALUE!</v>
      </c>
      <c r="AL67" s="2" t="e">
        <f ca="1">+IF(IFTA_Quarterly!$I84&gt;0,ROUND(IFTA_Quarterly!$I84*Int_Exchange_2!AL$5/100*AL$3,2),0)</f>
        <v>#VALUE!</v>
      </c>
      <c r="AM67" s="2" t="e">
        <f ca="1">+IF(IFTA_Quarterly!$I84&gt;0,ROUND(IFTA_Quarterly!$I84*Int_Exchange_2!AM$5/100*AM$3,2),0)</f>
        <v>#VALUE!</v>
      </c>
      <c r="AN67" s="2" t="e">
        <f ca="1">+IF(IFTA_Quarterly!$I84&gt;0,ROUND(IFTA_Quarterly!$I84*Int_Exchange_2!AN$5/100*AN$3,2),0)</f>
        <v>#VALUE!</v>
      </c>
      <c r="AO67" s="2" t="e">
        <f ca="1">+IF(IFTA_Quarterly!$I84&gt;0,ROUND(IFTA_Quarterly!$I84*Int_Exchange_2!AO$5/100*AO$3,2),0)</f>
        <v>#VALUE!</v>
      </c>
      <c r="AP67" s="2" t="e">
        <f ca="1">+IF(IFTA_Quarterly!$I84&gt;0,ROUND(IFTA_Quarterly!$I84*Int_Exchange_2!AP$5/100*AP$3,2),0)</f>
        <v>#VALUE!</v>
      </c>
      <c r="AQ67" s="2" t="e">
        <f ca="1">+IF(IFTA_Quarterly!$I84&gt;0,ROUND(IFTA_Quarterly!$I84*Int_Exchange_2!AQ$5/100*AQ$3,2),0)</f>
        <v>#VALUE!</v>
      </c>
      <c r="AR67" s="2" t="e">
        <f ca="1">+IF(IFTA_Quarterly!$I84&gt;0,ROUND(IFTA_Quarterly!$I84*Int_Exchange_2!AR$5/100*AR$3,2),0)</f>
        <v>#VALUE!</v>
      </c>
      <c r="AS67" s="2" t="e">
        <f ca="1">+IF(IFTA_Quarterly!$I84&gt;0,ROUND(IFTA_Quarterly!$I84*Int_Exchange_2!AS$5/100*AS$3,2),0)</f>
        <v>#VALUE!</v>
      </c>
      <c r="AT67" s="2" t="e">
        <f ca="1">+IF(IFTA_Quarterly!$I84&gt;0,ROUND(IFTA_Quarterly!$I84*Int_Exchange_2!AT$5/100*AT$3,2),0)</f>
        <v>#VALUE!</v>
      </c>
      <c r="AU67" s="2" t="e">
        <f ca="1">+IF(IFTA_Quarterly!$I84&gt;0,ROUND(IFTA_Quarterly!$I84*Int_Exchange_2!AU$5/100*AU$3,2),0)</f>
        <v>#VALUE!</v>
      </c>
      <c r="AV67" s="2" t="e">
        <f ca="1">+IF(IFTA_Quarterly!$I84&gt;0,ROUND(IFTA_Quarterly!$I84*Int_Exchange_2!AV$5/100*AV$3,2),0)</f>
        <v>#VALUE!</v>
      </c>
      <c r="AW67" s="2" t="e">
        <f ca="1">+IF(IFTA_Quarterly!$I84&gt;0,ROUND(IFTA_Quarterly!$I84*Int_Exchange_2!AW$5/100*AW$3,2),0)</f>
        <v>#VALUE!</v>
      </c>
      <c r="AX67" s="2" t="e">
        <f ca="1">+IF(IFTA_Quarterly!$I84&gt;0,ROUND(IFTA_Quarterly!$I84*Int_Exchange_2!AX$5/100*AX$3,2),0)</f>
        <v>#VALUE!</v>
      </c>
      <c r="AY67" s="2" t="e">
        <f ca="1">+IF(IFTA_Quarterly!$I84&gt;0,ROUND(IFTA_Quarterly!$I84*Int_Exchange_2!AY$5/100*AY$3,2),0)</f>
        <v>#VALUE!</v>
      </c>
      <c r="AZ67" s="2" t="e">
        <f ca="1">+IF(IFTA_Quarterly!$I84&gt;0,ROUND(IFTA_Quarterly!$I84*Int_Exchange_2!AZ$5/100*AZ$3,2),0)</f>
        <v>#VALUE!</v>
      </c>
      <c r="BA67" s="2" t="e">
        <f ca="1">+IF(IFTA_Quarterly!$I84&gt;0,ROUND(IFTA_Quarterly!$I84*Int_Exchange_2!BA$5/100*BA$3,2),0)</f>
        <v>#VALUE!</v>
      </c>
      <c r="BB67" s="2" t="e">
        <f ca="1">+IF(IFTA_Quarterly!$I84&gt;0,ROUND(IFTA_Quarterly!$I84*Int_Exchange_2!BB$5/100*BB$3,2),0)</f>
        <v>#VALUE!</v>
      </c>
      <c r="BC67" s="2" t="e">
        <f ca="1">+IF(IFTA_Quarterly!$I84&gt;0,ROUND(IFTA_Quarterly!$I84*Int_Exchange_2!BC$5/100*BC$3,2),0)</f>
        <v>#VALUE!</v>
      </c>
      <c r="BD67" s="2" t="e">
        <f ca="1">+IF(IFTA_Quarterly!$I84&gt;0,ROUND(IFTA_Quarterly!$I84*Int_Exchange_2!BD$5/100*BD$3,2),0)</f>
        <v>#VALUE!</v>
      </c>
      <c r="BE67" s="2" t="e">
        <f ca="1">+IF(IFTA_Quarterly!$I84&gt;0,ROUND(IFTA_Quarterly!$I84*Int_Exchange_2!BE$5/100*BE$3,2),0)</f>
        <v>#VALUE!</v>
      </c>
      <c r="BF67" s="2" t="e">
        <f ca="1">+IF(IFTA_Quarterly!$I84&gt;0,ROUND(IFTA_Quarterly!$I84*Int_Exchange_2!BF$5/100*BF$3,2),0)</f>
        <v>#VALUE!</v>
      </c>
      <c r="BG67" s="2" t="e">
        <f ca="1">+IF(IFTA_Quarterly!$I84&gt;0,ROUND(IFTA_Quarterly!$I84*Int_Exchange_2!BG$5/100*BG$3,2),0)</f>
        <v>#VALUE!</v>
      </c>
      <c r="BH67" s="2" t="e">
        <f ca="1">+IF(IFTA_Quarterly!$I84&gt;0,ROUND(IFTA_Quarterly!$I84*Int_Exchange_2!BH$5/100*BH$3,2),0)</f>
        <v>#VALUE!</v>
      </c>
      <c r="BI67" s="2" t="e">
        <f ca="1">+IF(IFTA_Quarterly!$I84&gt;0,ROUND(IFTA_Quarterly!$I84*Int_Exchange_2!BI$5/100*BI$3,2),0)</f>
        <v>#VALUE!</v>
      </c>
      <c r="BJ67" s="2" t="e">
        <f ca="1">+IF(IFTA_Quarterly!$I84&gt;0,ROUND(IFTA_Quarterly!$I84*Int_Exchange_2!BJ$5/100*BJ$3,2),0)</f>
        <v>#VALUE!</v>
      </c>
      <c r="BK67" s="2" t="e">
        <f ca="1">+IF(IFTA_Quarterly!$I84&gt;0,ROUND(IFTA_Quarterly!$I84*Int_Exchange_2!BK$5/100*BK$3,2),0)</f>
        <v>#VALUE!</v>
      </c>
      <c r="BL67" s="2" t="e">
        <f ca="1">+IF(IFTA_Quarterly!$I84&gt;0,ROUND(IFTA_Quarterly!$I84*Int_Exchange_2!BL$5/100*BL$3,2),0)</f>
        <v>#VALUE!</v>
      </c>
      <c r="BM67" s="2" t="e">
        <f ca="1">+IF(IFTA_Quarterly!$I84&gt;0,ROUND(IFTA_Quarterly!$I84*Int_Exchange_2!BM$5/100*BM$3,2),0)</f>
        <v>#VALUE!</v>
      </c>
      <c r="BN67" s="2" t="e">
        <f ca="1">+IF(IFTA_Quarterly!$I84&gt;0,ROUND(IFTA_Quarterly!$I84*Int_Exchange_2!BN$5/100*BN$3,2),0)</f>
        <v>#VALUE!</v>
      </c>
      <c r="BO67" s="2" t="e">
        <f ca="1">+IF(IFTA_Quarterly!$I84&gt;0,ROUND(IFTA_Quarterly!$I84*Int_Exchange_2!BO$5/100*BO$3,2),0)</f>
        <v>#VALUE!</v>
      </c>
      <c r="BP67" s="2" t="e">
        <f ca="1">+IF(IFTA_Quarterly!$I84&gt;0,ROUND(IFTA_Quarterly!$I84*Int_Exchange_2!BP$5/100*BP$3,2),0)</f>
        <v>#VALUE!</v>
      </c>
      <c r="BQ67" s="2" t="e">
        <f ca="1">+IF(IFTA_Quarterly!$I84&gt;0,ROUND(IFTA_Quarterly!$I84*Int_Exchange_2!BQ$5/100*BQ$3,2),0)</f>
        <v>#VALUE!</v>
      </c>
      <c r="BR67" s="2" t="e">
        <f ca="1">+IF(IFTA_Quarterly!$I84&gt;0,ROUND(IFTA_Quarterly!$I84*Int_Exchange_2!BR$5/100*BR$3,2),0)</f>
        <v>#VALUE!</v>
      </c>
      <c r="BS67" s="2" t="e">
        <f ca="1">+IF(IFTA_Quarterly!$I84&gt;0,ROUND(IFTA_Quarterly!$I84*Int_Exchange_2!BS$5/100*BS$3,2),0)</f>
        <v>#VALUE!</v>
      </c>
      <c r="BT67" s="2" t="e">
        <f ca="1">+IF(IFTA_Quarterly!$I84&gt;0,ROUND(IFTA_Quarterly!$I84*Int_Exchange_2!BT$5/100*BT$3,2),0)</f>
        <v>#VALUE!</v>
      </c>
      <c r="BU67" s="2" t="e">
        <f ca="1">+IF(IFTA_Quarterly!$I84&gt;0,ROUND(IFTA_Quarterly!$I84*Int_Exchange_2!BU$5/100*BU$3,2),0)</f>
        <v>#VALUE!</v>
      </c>
      <c r="BV67" s="2" t="e">
        <f ca="1">+IF(IFTA_Quarterly!$I84&gt;0,ROUND(IFTA_Quarterly!$I84*Int_Exchange_2!BV$5/100*BV$3,2),0)</f>
        <v>#VALUE!</v>
      </c>
      <c r="BW67" s="2" t="e">
        <f ca="1">+IF(IFTA_Quarterly!$I84&gt;0,ROUND(IFTA_Quarterly!$I84*Int_Exchange_2!BW$5/100*BW$3,2),0)</f>
        <v>#VALUE!</v>
      </c>
      <c r="BX67" s="2" t="e">
        <f ca="1">+IF(IFTA_Quarterly!$I84&gt;0,ROUND(IFTA_Quarterly!$I84*Int_Exchange_2!BX$5/100*BX$3,2),0)</f>
        <v>#VALUE!</v>
      </c>
      <c r="BY67" s="2" t="e">
        <f ca="1">+IF(IFTA_Quarterly!$I84&gt;0,ROUND(IFTA_Quarterly!$I84*Int_Exchange_2!BY$5/100*BY$3,2),0)</f>
        <v>#VALUE!</v>
      </c>
      <c r="BZ67" s="2" t="e">
        <f ca="1">+IF(IFTA_Quarterly!$I84&gt;0,ROUND(IFTA_Quarterly!$I84*Int_Exchange_2!BZ$5/100*BZ$3,2),0)</f>
        <v>#VALUE!</v>
      </c>
      <c r="CA67" s="2" t="e">
        <f ca="1">+IF(IFTA_Quarterly!$I84&gt;0,ROUND(IFTA_Quarterly!$I84*Int_Exchange_2!CA$5/100*CA$3,2),0)</f>
        <v>#VALUE!</v>
      </c>
      <c r="CB67" s="2" t="e">
        <f ca="1">+IF(IFTA_Quarterly!$I84&gt;0,ROUND(IFTA_Quarterly!$I84*Int_Exchange_2!CB$5/100*CB$3,2),0)</f>
        <v>#VALUE!</v>
      </c>
      <c r="CC67" s="2" t="e">
        <f ca="1">+IF(IFTA_Quarterly!$I84&gt;0,ROUND(IFTA_Quarterly!$I84*Int_Exchange_2!CC$5/100*CC$3,2),0)</f>
        <v>#VALUE!</v>
      </c>
      <c r="CD67" s="2" t="e">
        <f ca="1">+IF(IFTA_Quarterly!$I84&gt;0,ROUND(IFTA_Quarterly!$I84*Int_Exchange_2!CD$5/100*CD$3,2),0)</f>
        <v>#VALUE!</v>
      </c>
      <c r="CE67" s="2" t="e">
        <f ca="1">+IF(IFTA_Quarterly!$I84&gt;0,ROUND(IFTA_Quarterly!$I84*Int_Exchange_2!CE$5/100*CE$3,2),0)</f>
        <v>#VALUE!</v>
      </c>
      <c r="CF67" s="2" t="e">
        <f ca="1">+IF(IFTA_Quarterly!$I84&gt;0,ROUND(IFTA_Quarterly!$I84*Int_Exchange_2!CF$5/100*CF$3,2),0)</f>
        <v>#VALUE!</v>
      </c>
      <c r="CG67" s="2" t="e">
        <f ca="1">+IF(IFTA_Quarterly!$I84&gt;0,ROUND(IFTA_Quarterly!$I84*Int_Exchange_2!CG$5/100*CG$3,2),0)</f>
        <v>#VALUE!</v>
      </c>
      <c r="CH67" s="2" t="e">
        <f ca="1">+IF(IFTA_Quarterly!$I84&gt;0,ROUND(IFTA_Quarterly!$I84*Int_Exchange_2!CH$5/100*CH$3,2),0)</f>
        <v>#VALUE!</v>
      </c>
      <c r="CI67" s="2" t="e">
        <f ca="1">+IF(IFTA_Quarterly!$I84&gt;0,ROUND(IFTA_Quarterly!$I84*Int_Exchange_2!CI$5/100*CI$3,2),0)</f>
        <v>#VALUE!</v>
      </c>
      <c r="CJ67" s="2" t="e">
        <f ca="1">+IF(IFTA_Quarterly!$I84&gt;0,ROUND(IFTA_Quarterly!$I84*Int_Exchange_2!CJ$5/100*CJ$3,2),0)</f>
        <v>#VALUE!</v>
      </c>
      <c r="CK67" s="2" t="e">
        <f ca="1">+IF(IFTA_Quarterly!$I84&gt;0,ROUND(IFTA_Quarterly!$I84*Int_Exchange_2!CK$5/100*CK$3,2),0)</f>
        <v>#VALUE!</v>
      </c>
      <c r="CL67" s="2" t="e">
        <f ca="1">+IF(IFTA_Quarterly!$I84&gt;0,ROUND(IFTA_Quarterly!$I84*Int_Exchange_2!CL$5/100*CL$3,2),0)</f>
        <v>#VALUE!</v>
      </c>
      <c r="CM67" s="2" t="e">
        <f ca="1">+IF(IFTA_Quarterly!$I84&gt;0,ROUND(IFTA_Quarterly!$I84*Int_Exchange_2!CM$5/100*CM$3,2),0)</f>
        <v>#VALUE!</v>
      </c>
      <c r="CN67" s="2" t="e">
        <f ca="1">+IF(IFTA_Quarterly!$I84&gt;0,ROUND(IFTA_Quarterly!$I84*Int_Exchange_2!CN$5/100*CN$3,2),0)</f>
        <v>#VALUE!</v>
      </c>
      <c r="CO67" s="2" t="e">
        <f ca="1">+IF(IFTA_Quarterly!$I84&gt;0,ROUND(IFTA_Quarterly!$I84*Int_Exchange_2!CO$5/100*CO$3,2),0)</f>
        <v>#VALUE!</v>
      </c>
      <c r="CP67" s="2" t="e">
        <f ca="1">+IF(IFTA_Quarterly!$I84&gt;0,ROUND(IFTA_Quarterly!$I84*Int_Exchange_2!CP$5/100*CP$3,2),0)</f>
        <v>#VALUE!</v>
      </c>
      <c r="CQ67" s="2" t="e">
        <f ca="1">+IF(IFTA_Quarterly!$I84&gt;0,ROUND(IFTA_Quarterly!$I84*Int_Exchange_2!CQ$5/100*CQ$3,2),0)</f>
        <v>#VALUE!</v>
      </c>
      <c r="CR67" s="2" t="e">
        <f ca="1">+IF(IFTA_Quarterly!$I84&gt;0,ROUND(IFTA_Quarterly!$I84*Int_Exchange_2!CR$5/100*CR$3,2),0)</f>
        <v>#VALUE!</v>
      </c>
      <c r="CS67" s="2" t="e">
        <f ca="1">+IF(IFTA_Quarterly!$I84&gt;0,ROUND(IFTA_Quarterly!$I84*Int_Exchange_2!CS$5/100*CS$3,2),0)</f>
        <v>#VALUE!</v>
      </c>
      <c r="CT67" s="2" t="e">
        <f ca="1">+IF(IFTA_Quarterly!$I84&gt;0,ROUND(IFTA_Quarterly!$I84*Int_Exchange_2!CT$5/100*CT$3,2),0)</f>
        <v>#VALUE!</v>
      </c>
      <c r="CU67" s="2" t="e">
        <f ca="1">+IF(IFTA_Quarterly!$I84&gt;0,ROUND(IFTA_Quarterly!$I84*Int_Exchange_2!CU$5/100*CU$3,2),0)</f>
        <v>#VALUE!</v>
      </c>
      <c r="CV67" s="2" t="e">
        <f ca="1">+IF(IFTA_Quarterly!$I84&gt;0,ROUND(IFTA_Quarterly!$I84*Int_Exchange_2!CV$5/100*CV$3,2),0)</f>
        <v>#VALUE!</v>
      </c>
      <c r="CW67" s="2" t="e">
        <f ca="1">+IF(IFTA_Quarterly!$I84&gt;0,ROUND(IFTA_Quarterly!$I84*Int_Exchange_2!CW$5/100*CW$3,2),0)</f>
        <v>#VALUE!</v>
      </c>
      <c r="CX67" s="2" t="e">
        <f ca="1">+IF(IFTA_Quarterly!$I84&gt;0,ROUND(IFTA_Quarterly!$I84*Int_Exchange_2!CX$5/100*CX$3,2),0)</f>
        <v>#VALUE!</v>
      </c>
      <c r="CY67" s="2" t="e">
        <f ca="1">+IF(IFTA_Quarterly!$I84&gt;0,ROUND(IFTA_Quarterly!$I84*Int_Exchange_2!CY$5/100*CY$3,2),0)</f>
        <v>#VALUE!</v>
      </c>
      <c r="CZ67" s="2" t="e">
        <f ca="1">+IF(IFTA_Quarterly!$I84&gt;0,ROUND(IFTA_Quarterly!$I84*Int_Exchange_2!CZ$5/100*CZ$3,2),0)</f>
        <v>#VALUE!</v>
      </c>
      <c r="DA67" s="2" t="e">
        <f ca="1">+IF(IFTA_Quarterly!$I84&gt;0,ROUND(IFTA_Quarterly!$I84*Int_Exchange_2!DA$5/100*DA$3,2),0)</f>
        <v>#VALUE!</v>
      </c>
      <c r="DB67" s="2" t="e">
        <f ca="1">+IF(IFTA_Quarterly!$I84&gt;0,ROUND(IFTA_Quarterly!$I84*Int_Exchange_2!DB$5/100*DB$3,2),0)</f>
        <v>#VALUE!</v>
      </c>
      <c r="DC67" s="2" t="e">
        <f ca="1">+IF(IFTA_Quarterly!$I84&gt;0,ROUND(IFTA_Quarterly!$I84*Int_Exchange_2!DC$5/100*DC$3,2),0)</f>
        <v>#VALUE!</v>
      </c>
      <c r="DD67" s="2" t="e">
        <f ca="1">+IF(IFTA_Quarterly!$I84&gt;0,ROUND(IFTA_Quarterly!$I84*Int_Exchange_2!DD$5/100*DD$3,2),0)</f>
        <v>#VALUE!</v>
      </c>
      <c r="DE67" s="2" t="e">
        <f ca="1">+IF(IFTA_Quarterly!$I84&gt;0,ROUND(IFTA_Quarterly!$I84*Int_Exchange_2!DE$5/100*DE$3,2),0)</f>
        <v>#VALUE!</v>
      </c>
      <c r="DF67" s="2" t="e">
        <f ca="1">+IF(IFTA_Quarterly!$I84&gt;0,ROUND(IFTA_Quarterly!$I84*Int_Exchange_2!DF$5/100*DF$3,2),0)</f>
        <v>#VALUE!</v>
      </c>
      <c r="DG67" s="2" t="e">
        <f ca="1">+IF(IFTA_Quarterly!$I84&gt;0,ROUND(IFTA_Quarterly!$I84*Int_Exchange_2!DG$5/100*DG$3,2),0)</f>
        <v>#VALUE!</v>
      </c>
      <c r="DH67" s="2" t="e">
        <f ca="1">+IF(IFTA_Quarterly!$I84&gt;0,ROUND(IFTA_Quarterly!$I84*Int_Exchange_2!DH$5/100*DH$3,2),0)</f>
        <v>#VALUE!</v>
      </c>
      <c r="DI67" s="2" t="e">
        <f ca="1">+IF(IFTA_Quarterly!$I84&gt;0,ROUND(IFTA_Quarterly!$I84*Int_Exchange_2!DI$5/100*DI$3,2),0)</f>
        <v>#VALUE!</v>
      </c>
      <c r="DJ67" s="2" t="e">
        <f ca="1">+IF(IFTA_Quarterly!$I84&gt;0,ROUND(IFTA_Quarterly!$I84*Int_Exchange_2!DJ$5/100*DJ$3,2),0)</f>
        <v>#VALUE!</v>
      </c>
      <c r="DK67" s="2" t="e">
        <f ca="1">+IF(IFTA_Quarterly!$I84&gt;0,ROUND(IFTA_Quarterly!$I84*Int_Exchange_2!DK$5/100*DK$3,2),0)</f>
        <v>#VALUE!</v>
      </c>
      <c r="DL67" s="2" t="e">
        <f ca="1">+IF(IFTA_Quarterly!$I84&gt;0,ROUND(IFTA_Quarterly!$I84*Int_Exchange_2!DL$5/100*DL$3,2),0)</f>
        <v>#VALUE!</v>
      </c>
      <c r="DM67" s="2" t="e">
        <f ca="1">+IF(IFTA_Quarterly!$I84&gt;0,ROUND(IFTA_Quarterly!$I84*Int_Exchange_2!DM$5/100*DM$3,2),0)</f>
        <v>#VALUE!</v>
      </c>
      <c r="DN67" s="2" t="e">
        <f ca="1">+IF(IFTA_Quarterly!$I84&gt;0,ROUND(IFTA_Quarterly!$I84*Int_Exchange_2!DN$5/100*DN$3,2),0)</f>
        <v>#VALUE!</v>
      </c>
      <c r="DO67" s="2" t="e">
        <f ca="1">+IF(IFTA_Quarterly!$I84&gt;0,ROUND(IFTA_Quarterly!$I84*Int_Exchange_2!DO$5/100*DO$3,2),0)</f>
        <v>#VALUE!</v>
      </c>
      <c r="DP67" s="2" t="e">
        <f ca="1">+IF(IFTA_Quarterly!$I84&gt;0,ROUND(IFTA_Quarterly!$I84*Int_Exchange_2!DP$5/100*DP$3,2),0)</f>
        <v>#VALUE!</v>
      </c>
      <c r="DQ67" s="2" t="e">
        <f ca="1">+IF(IFTA_Quarterly!$I84&gt;0,ROUND(IFTA_Quarterly!$I84*Int_Exchange_2!DQ$5/100*DQ$3,2),0)</f>
        <v>#VALUE!</v>
      </c>
      <c r="DR67" s="2" t="e">
        <f ca="1">+IF(IFTA_Quarterly!$I84&gt;0,ROUND(IFTA_Quarterly!$I84*Int_Exchange_2!DR$5/100*DR$3,2),0)</f>
        <v>#VALUE!</v>
      </c>
      <c r="DS67" s="2" t="e">
        <f ca="1">+IF(IFTA_Quarterly!$I84&gt;0,ROUND(IFTA_Quarterly!$I84*Int_Exchange_2!DS$5/100*DS$3,2),0)</f>
        <v>#VALUE!</v>
      </c>
      <c r="DT67" s="2" t="e">
        <f ca="1">+IF(IFTA_Quarterly!$I84&gt;0,ROUND(IFTA_Quarterly!$I84*Int_Exchange_2!DT$5/100*DT$3,2),0)</f>
        <v>#VALUE!</v>
      </c>
      <c r="DU67" s="2" t="e">
        <f ca="1">+IF(IFTA_Quarterly!$I84&gt;0,ROUND(IFTA_Quarterly!$I84*Int_Exchange_2!DU$5/100*DU$3,2),0)</f>
        <v>#VALUE!</v>
      </c>
      <c r="DV67" s="2" t="e">
        <f ca="1">+IF(IFTA_Quarterly!$I84&gt;0,ROUND(IFTA_Quarterly!$I84*Int_Exchange_2!DV$5/100*DV$3,2),0)</f>
        <v>#VALUE!</v>
      </c>
      <c r="DW67" s="2" t="e">
        <f ca="1">+IF(IFTA_Quarterly!$I84&gt;0,ROUND(IFTA_Quarterly!$I84*Int_Exchange_2!DW$5/100*DW$3,2),0)</f>
        <v>#VALUE!</v>
      </c>
      <c r="DX67" s="2" t="e">
        <f ca="1">+IF(IFTA_Quarterly!$I84&gt;0,ROUND(IFTA_Quarterly!$I84*Int_Exchange_2!DX$5/100*DX$3,2),0)</f>
        <v>#VALUE!</v>
      </c>
      <c r="DY67" s="2" t="e">
        <f ca="1">+IF(IFTA_Quarterly!$I84&gt;0,ROUND(IFTA_Quarterly!$I84*Int_Exchange_2!DY$5/100*DY$3,2),0)</f>
        <v>#VALUE!</v>
      </c>
      <c r="DZ67" s="2" t="e">
        <f ca="1">+IF(IFTA_Quarterly!$I84&gt;0,ROUND(IFTA_Quarterly!$I84*Int_Exchange_2!DZ$5/100*DZ$3,2),0)</f>
        <v>#VALUE!</v>
      </c>
      <c r="EA67" s="2" t="e">
        <f ca="1">+IF(IFTA_Quarterly!$I84&gt;0,ROUND(IFTA_Quarterly!$I84*Int_Exchange_2!EA$5/100*EA$3,2),0)</f>
        <v>#VALUE!</v>
      </c>
      <c r="EB67" s="2" t="e">
        <f ca="1">+IF(IFTA_Quarterly!$I84&gt;0,ROUND(IFTA_Quarterly!$I84*Int_Exchange_2!EB$5/100*EB$3,2),0)</f>
        <v>#VALUE!</v>
      </c>
      <c r="EC67" s="2" t="e">
        <f ca="1">+IF(IFTA_Quarterly!$I84&gt;0,ROUND(IFTA_Quarterly!$I84*Int_Exchange_2!EC$5/100*EC$3,2),0)</f>
        <v>#VALUE!</v>
      </c>
      <c r="ED67" s="2" t="e">
        <f ca="1">+IF(IFTA_Quarterly!$I84&gt;0,ROUND(IFTA_Quarterly!$I84*Int_Exchange_2!ED$5/100*ED$3,2),0)</f>
        <v>#VALUE!</v>
      </c>
      <c r="EE67" s="2" t="e">
        <f ca="1">+IF(IFTA_Quarterly!$I84&gt;0,ROUND(IFTA_Quarterly!$I84*Int_Exchange_2!EE$5/100*EE$3,2),0)</f>
        <v>#VALUE!</v>
      </c>
    </row>
    <row r="68" spans="1:135" x14ac:dyDescent="0.25">
      <c r="A68" s="2" t="s">
        <v>73</v>
      </c>
      <c r="B68" s="2" t="str">
        <f t="shared" ca="1" si="97"/>
        <v/>
      </c>
      <c r="C68" s="2" t="e">
        <f ca="1">+IF(IFTA_Quarterly!$I85&gt;0,ROUND(IFTA_Quarterly!$I85*Int_Exchange_2!C$5/100*C$3,2),0)</f>
        <v>#VALUE!</v>
      </c>
      <c r="D68" s="2" t="e">
        <f ca="1">+IF(IFTA_Quarterly!$I85&gt;0,ROUND(IFTA_Quarterly!$I85*Int_Exchange_2!D$5/100*D$3,2),0)</f>
        <v>#VALUE!</v>
      </c>
      <c r="E68" s="2" t="e">
        <f ca="1">+IF(IFTA_Quarterly!$I85&gt;0,ROUND(IFTA_Quarterly!$I85*Int_Exchange_2!E$5/100*E$3,2),0)</f>
        <v>#VALUE!</v>
      </c>
      <c r="F68" s="2" t="e">
        <f ca="1">+IF(IFTA_Quarterly!$I85&gt;0,ROUND(IFTA_Quarterly!$I85*Int_Exchange_2!F$5/100*F$3,2),0)</f>
        <v>#VALUE!</v>
      </c>
      <c r="G68" s="2" t="e">
        <f ca="1">+IF(IFTA_Quarterly!$I85&gt;0,ROUND(IFTA_Quarterly!$I85*Int_Exchange_2!G$5/100*G$3,2),0)</f>
        <v>#VALUE!</v>
      </c>
      <c r="H68" s="2" t="e">
        <f ca="1">+IF(IFTA_Quarterly!$I85&gt;0,ROUND(IFTA_Quarterly!$I85*Int_Exchange_2!H$5/100*H$3,2),0)</f>
        <v>#VALUE!</v>
      </c>
      <c r="I68" s="2" t="e">
        <f ca="1">+IF(IFTA_Quarterly!$I85&gt;0,ROUND(IFTA_Quarterly!$I85*Int_Exchange_2!I$5/100*I$3,2),0)</f>
        <v>#VALUE!</v>
      </c>
      <c r="J68" s="2" t="e">
        <f ca="1">+IF(IFTA_Quarterly!$I85&gt;0,ROUND(IFTA_Quarterly!$I85*Int_Exchange_2!J$5/100*J$3,2),0)</f>
        <v>#VALUE!</v>
      </c>
      <c r="K68" s="2" t="e">
        <f ca="1">+IF(IFTA_Quarterly!$I85&gt;0,ROUND(IFTA_Quarterly!$I85*Int_Exchange_2!K$5/100*K$3,2),0)</f>
        <v>#VALUE!</v>
      </c>
      <c r="L68" s="2" t="e">
        <f ca="1">+IF(IFTA_Quarterly!$I85&gt;0,ROUND(IFTA_Quarterly!$I85*Int_Exchange_2!L$5/100*L$3,2),0)</f>
        <v>#VALUE!</v>
      </c>
      <c r="M68" s="2" t="e">
        <f ca="1">+IF(IFTA_Quarterly!$I85&gt;0,ROUND(IFTA_Quarterly!$I85*Int_Exchange_2!M$5/100*M$3,2),0)</f>
        <v>#VALUE!</v>
      </c>
      <c r="N68" s="2" t="e">
        <f ca="1">+IF(IFTA_Quarterly!$I85&gt;0,ROUND(IFTA_Quarterly!$I85*Int_Exchange_2!N$5/100*N$3,2),0)</f>
        <v>#VALUE!</v>
      </c>
      <c r="O68" s="2" t="e">
        <f ca="1">+IF(IFTA_Quarterly!$I85&gt;0,ROUND(IFTA_Quarterly!$I85*Int_Exchange_2!O$5/100*O$3,2),0)</f>
        <v>#VALUE!</v>
      </c>
      <c r="P68" s="2" t="e">
        <f ca="1">+IF(IFTA_Quarterly!$I85&gt;0,ROUND(IFTA_Quarterly!$I85*Int_Exchange_2!P$5/100*P$3,2),0)</f>
        <v>#VALUE!</v>
      </c>
      <c r="Q68" s="2" t="e">
        <f ca="1">+IF(IFTA_Quarterly!$I85&gt;0,ROUND(IFTA_Quarterly!$I85*Int_Exchange_2!Q$5/100*Q$3,2),0)</f>
        <v>#VALUE!</v>
      </c>
      <c r="R68" s="2" t="e">
        <f ca="1">+IF(IFTA_Quarterly!$I85&gt;0,ROUND(IFTA_Quarterly!$I85*Int_Exchange_2!R$5/100*R$3,2),0)</f>
        <v>#VALUE!</v>
      </c>
      <c r="S68" s="2" t="e">
        <f ca="1">+IF(IFTA_Quarterly!$I85&gt;0,ROUND(IFTA_Quarterly!$I85*Int_Exchange_2!S$5/100*S$3,2),0)</f>
        <v>#VALUE!</v>
      </c>
      <c r="T68" s="2" t="e">
        <f ca="1">+IF(IFTA_Quarterly!$I85&gt;0,ROUND(IFTA_Quarterly!$I85*Int_Exchange_2!T$5/100*T$3,2),0)</f>
        <v>#VALUE!</v>
      </c>
      <c r="U68" s="2" t="e">
        <f ca="1">+IF(IFTA_Quarterly!$I85&gt;0,ROUND(IFTA_Quarterly!$I85*Int_Exchange_2!U$5/100*U$3,2),0)</f>
        <v>#VALUE!</v>
      </c>
      <c r="V68" s="2" t="e">
        <f ca="1">+IF(IFTA_Quarterly!$I85&gt;0,ROUND(IFTA_Quarterly!$I85*Int_Exchange_2!V$5/100*V$3,2),0)</f>
        <v>#VALUE!</v>
      </c>
      <c r="W68" s="2" t="e">
        <f ca="1">+IF(IFTA_Quarterly!$I85&gt;0,ROUND(IFTA_Quarterly!$I85*Int_Exchange_2!W$5/100*W$3,2),0)</f>
        <v>#VALUE!</v>
      </c>
      <c r="X68" s="2" t="e">
        <f ca="1">+IF(IFTA_Quarterly!$I85&gt;0,ROUND(IFTA_Quarterly!$I85*Int_Exchange_2!X$5/100*X$3,2),0)</f>
        <v>#VALUE!</v>
      </c>
      <c r="Y68" s="2" t="e">
        <f ca="1">+IF(IFTA_Quarterly!$I85&gt;0,ROUND(IFTA_Quarterly!$I85*Int_Exchange_2!Y$5/100*Y$3,2),0)</f>
        <v>#VALUE!</v>
      </c>
      <c r="Z68" s="2" t="e">
        <f ca="1">+IF(IFTA_Quarterly!$I85&gt;0,ROUND(IFTA_Quarterly!$I85*Int_Exchange_2!Z$5/100*Z$3,2),0)</f>
        <v>#VALUE!</v>
      </c>
      <c r="AA68" s="2" t="e">
        <f ca="1">+IF(IFTA_Quarterly!$I85&gt;0,ROUND(IFTA_Quarterly!$I85*Int_Exchange_2!AA$5/100*AA$3,2),0)</f>
        <v>#VALUE!</v>
      </c>
      <c r="AB68" s="2" t="e">
        <f ca="1">+IF(IFTA_Quarterly!$I85&gt;0,ROUND(IFTA_Quarterly!$I85*Int_Exchange_2!AB$5/100*AB$3,2),0)</f>
        <v>#VALUE!</v>
      </c>
      <c r="AC68" s="2" t="e">
        <f ca="1">+IF(IFTA_Quarterly!$I85&gt;0,ROUND(IFTA_Quarterly!$I85*Int_Exchange_2!AC$5/100*AC$3,2),0)</f>
        <v>#VALUE!</v>
      </c>
      <c r="AD68" s="2" t="e">
        <f ca="1">+IF(IFTA_Quarterly!$I85&gt;0,ROUND(IFTA_Quarterly!$I85*Int_Exchange_2!AD$5/100*AD$3,2),0)</f>
        <v>#VALUE!</v>
      </c>
      <c r="AE68" s="2" t="e">
        <f ca="1">+IF(IFTA_Quarterly!$I85&gt;0,ROUND(IFTA_Quarterly!$I85*Int_Exchange_2!AE$5/100*AE$3,2),0)</f>
        <v>#VALUE!</v>
      </c>
      <c r="AF68" s="2" t="e">
        <f ca="1">+IF(IFTA_Quarterly!$I85&gt;0,ROUND(IFTA_Quarterly!$I85*Int_Exchange_2!AF$5/100*AF$3,2),0)</f>
        <v>#VALUE!</v>
      </c>
      <c r="AG68" s="2" t="e">
        <f ca="1">+IF(IFTA_Quarterly!$I85&gt;0,ROUND(IFTA_Quarterly!$I85*Int_Exchange_2!AG$5/100*AG$3,2),0)</f>
        <v>#VALUE!</v>
      </c>
      <c r="AH68" s="2" t="e">
        <f ca="1">+IF(IFTA_Quarterly!$I85&gt;0,ROUND(IFTA_Quarterly!$I85*Int_Exchange_2!AH$5/100*AH$3,2),0)</f>
        <v>#VALUE!</v>
      </c>
      <c r="AI68" s="2" t="e">
        <f ca="1">+IF(IFTA_Quarterly!$I85&gt;0,ROUND(IFTA_Quarterly!$I85*Int_Exchange_2!AI$5/100*AI$3,2),0)</f>
        <v>#VALUE!</v>
      </c>
      <c r="AJ68" s="2" t="e">
        <f ca="1">+IF(IFTA_Quarterly!$I85&gt;0,ROUND(IFTA_Quarterly!$I85*Int_Exchange_2!AJ$5/100*AJ$3,2),0)</f>
        <v>#VALUE!</v>
      </c>
      <c r="AK68" s="2" t="e">
        <f ca="1">+IF(IFTA_Quarterly!$I85&gt;0,ROUND(IFTA_Quarterly!$I85*Int_Exchange_2!AK$5/100*AK$3,2),0)</f>
        <v>#VALUE!</v>
      </c>
      <c r="AL68" s="2" t="e">
        <f ca="1">+IF(IFTA_Quarterly!$I85&gt;0,ROUND(IFTA_Quarterly!$I85*Int_Exchange_2!AL$5/100*AL$3,2),0)</f>
        <v>#VALUE!</v>
      </c>
      <c r="AM68" s="2" t="e">
        <f ca="1">+IF(IFTA_Quarterly!$I85&gt;0,ROUND(IFTA_Quarterly!$I85*Int_Exchange_2!AM$5/100*AM$3,2),0)</f>
        <v>#VALUE!</v>
      </c>
      <c r="AN68" s="2" t="e">
        <f ca="1">+IF(IFTA_Quarterly!$I85&gt;0,ROUND(IFTA_Quarterly!$I85*Int_Exchange_2!AN$5/100*AN$3,2),0)</f>
        <v>#VALUE!</v>
      </c>
      <c r="AO68" s="2" t="e">
        <f ca="1">+IF(IFTA_Quarterly!$I85&gt;0,ROUND(IFTA_Quarterly!$I85*Int_Exchange_2!AO$5/100*AO$3,2),0)</f>
        <v>#VALUE!</v>
      </c>
      <c r="AP68" s="2" t="e">
        <f ca="1">+IF(IFTA_Quarterly!$I85&gt;0,ROUND(IFTA_Quarterly!$I85*Int_Exchange_2!AP$5/100*AP$3,2),0)</f>
        <v>#VALUE!</v>
      </c>
      <c r="AQ68" s="2" t="e">
        <f ca="1">+IF(IFTA_Quarterly!$I85&gt;0,ROUND(IFTA_Quarterly!$I85*Int_Exchange_2!AQ$5/100*AQ$3,2),0)</f>
        <v>#VALUE!</v>
      </c>
      <c r="AR68" s="2" t="e">
        <f ca="1">+IF(IFTA_Quarterly!$I85&gt;0,ROUND(IFTA_Quarterly!$I85*Int_Exchange_2!AR$5/100*AR$3,2),0)</f>
        <v>#VALUE!</v>
      </c>
      <c r="AS68" s="2" t="e">
        <f ca="1">+IF(IFTA_Quarterly!$I85&gt;0,ROUND(IFTA_Quarterly!$I85*Int_Exchange_2!AS$5/100*AS$3,2),0)</f>
        <v>#VALUE!</v>
      </c>
      <c r="AT68" s="2" t="e">
        <f ca="1">+IF(IFTA_Quarterly!$I85&gt;0,ROUND(IFTA_Quarterly!$I85*Int_Exchange_2!AT$5/100*AT$3,2),0)</f>
        <v>#VALUE!</v>
      </c>
      <c r="AU68" s="2" t="e">
        <f ca="1">+IF(IFTA_Quarterly!$I85&gt;0,ROUND(IFTA_Quarterly!$I85*Int_Exchange_2!AU$5/100*AU$3,2),0)</f>
        <v>#VALUE!</v>
      </c>
      <c r="AV68" s="2" t="e">
        <f ca="1">+IF(IFTA_Quarterly!$I85&gt;0,ROUND(IFTA_Quarterly!$I85*Int_Exchange_2!AV$5/100*AV$3,2),0)</f>
        <v>#VALUE!</v>
      </c>
      <c r="AW68" s="2" t="e">
        <f ca="1">+IF(IFTA_Quarterly!$I85&gt;0,ROUND(IFTA_Quarterly!$I85*Int_Exchange_2!AW$5/100*AW$3,2),0)</f>
        <v>#VALUE!</v>
      </c>
      <c r="AX68" s="2" t="e">
        <f ca="1">+IF(IFTA_Quarterly!$I85&gt;0,ROUND(IFTA_Quarterly!$I85*Int_Exchange_2!AX$5/100*AX$3,2),0)</f>
        <v>#VALUE!</v>
      </c>
      <c r="AY68" s="2" t="e">
        <f ca="1">+IF(IFTA_Quarterly!$I85&gt;0,ROUND(IFTA_Quarterly!$I85*Int_Exchange_2!AY$5/100*AY$3,2),0)</f>
        <v>#VALUE!</v>
      </c>
      <c r="AZ68" s="2" t="e">
        <f ca="1">+IF(IFTA_Quarterly!$I85&gt;0,ROUND(IFTA_Quarterly!$I85*Int_Exchange_2!AZ$5/100*AZ$3,2),0)</f>
        <v>#VALUE!</v>
      </c>
      <c r="BA68" s="2" t="e">
        <f ca="1">+IF(IFTA_Quarterly!$I85&gt;0,ROUND(IFTA_Quarterly!$I85*Int_Exchange_2!BA$5/100*BA$3,2),0)</f>
        <v>#VALUE!</v>
      </c>
      <c r="BB68" s="2" t="e">
        <f ca="1">+IF(IFTA_Quarterly!$I85&gt;0,ROUND(IFTA_Quarterly!$I85*Int_Exchange_2!BB$5/100*BB$3,2),0)</f>
        <v>#VALUE!</v>
      </c>
      <c r="BC68" s="2" t="e">
        <f ca="1">+IF(IFTA_Quarterly!$I85&gt;0,ROUND(IFTA_Quarterly!$I85*Int_Exchange_2!BC$5/100*BC$3,2),0)</f>
        <v>#VALUE!</v>
      </c>
      <c r="BD68" s="2" t="e">
        <f ca="1">+IF(IFTA_Quarterly!$I85&gt;0,ROUND(IFTA_Quarterly!$I85*Int_Exchange_2!BD$5/100*BD$3,2),0)</f>
        <v>#VALUE!</v>
      </c>
      <c r="BE68" s="2" t="e">
        <f ca="1">+IF(IFTA_Quarterly!$I85&gt;0,ROUND(IFTA_Quarterly!$I85*Int_Exchange_2!BE$5/100*BE$3,2),0)</f>
        <v>#VALUE!</v>
      </c>
      <c r="BF68" s="2" t="e">
        <f ca="1">+IF(IFTA_Quarterly!$I85&gt;0,ROUND(IFTA_Quarterly!$I85*Int_Exchange_2!BF$5/100*BF$3,2),0)</f>
        <v>#VALUE!</v>
      </c>
      <c r="BG68" s="2" t="e">
        <f ca="1">+IF(IFTA_Quarterly!$I85&gt;0,ROUND(IFTA_Quarterly!$I85*Int_Exchange_2!BG$5/100*BG$3,2),0)</f>
        <v>#VALUE!</v>
      </c>
      <c r="BH68" s="2" t="e">
        <f ca="1">+IF(IFTA_Quarterly!$I85&gt;0,ROUND(IFTA_Quarterly!$I85*Int_Exchange_2!BH$5/100*BH$3,2),0)</f>
        <v>#VALUE!</v>
      </c>
      <c r="BI68" s="2" t="e">
        <f ca="1">+IF(IFTA_Quarterly!$I85&gt;0,ROUND(IFTA_Quarterly!$I85*Int_Exchange_2!BI$5/100*BI$3,2),0)</f>
        <v>#VALUE!</v>
      </c>
      <c r="BJ68" s="2" t="e">
        <f ca="1">+IF(IFTA_Quarterly!$I85&gt;0,ROUND(IFTA_Quarterly!$I85*Int_Exchange_2!BJ$5/100*BJ$3,2),0)</f>
        <v>#VALUE!</v>
      </c>
      <c r="BK68" s="2" t="e">
        <f ca="1">+IF(IFTA_Quarterly!$I85&gt;0,ROUND(IFTA_Quarterly!$I85*Int_Exchange_2!BK$5/100*BK$3,2),0)</f>
        <v>#VALUE!</v>
      </c>
      <c r="BL68" s="2" t="e">
        <f ca="1">+IF(IFTA_Quarterly!$I85&gt;0,ROUND(IFTA_Quarterly!$I85*Int_Exchange_2!BL$5/100*BL$3,2),0)</f>
        <v>#VALUE!</v>
      </c>
      <c r="BM68" s="2" t="e">
        <f ca="1">+IF(IFTA_Quarterly!$I85&gt;0,ROUND(IFTA_Quarterly!$I85*Int_Exchange_2!BM$5/100*BM$3,2),0)</f>
        <v>#VALUE!</v>
      </c>
      <c r="BN68" s="2" t="e">
        <f ca="1">+IF(IFTA_Quarterly!$I85&gt;0,ROUND(IFTA_Quarterly!$I85*Int_Exchange_2!BN$5/100*BN$3,2),0)</f>
        <v>#VALUE!</v>
      </c>
      <c r="BO68" s="2" t="e">
        <f ca="1">+IF(IFTA_Quarterly!$I85&gt;0,ROUND(IFTA_Quarterly!$I85*Int_Exchange_2!BO$5/100*BO$3,2),0)</f>
        <v>#VALUE!</v>
      </c>
      <c r="BP68" s="2" t="e">
        <f ca="1">+IF(IFTA_Quarterly!$I85&gt;0,ROUND(IFTA_Quarterly!$I85*Int_Exchange_2!BP$5/100*BP$3,2),0)</f>
        <v>#VALUE!</v>
      </c>
      <c r="BQ68" s="2" t="e">
        <f ca="1">+IF(IFTA_Quarterly!$I85&gt;0,ROUND(IFTA_Quarterly!$I85*Int_Exchange_2!BQ$5/100*BQ$3,2),0)</f>
        <v>#VALUE!</v>
      </c>
      <c r="BR68" s="2" t="e">
        <f ca="1">+IF(IFTA_Quarterly!$I85&gt;0,ROUND(IFTA_Quarterly!$I85*Int_Exchange_2!BR$5/100*BR$3,2),0)</f>
        <v>#VALUE!</v>
      </c>
      <c r="BS68" s="2" t="e">
        <f ca="1">+IF(IFTA_Quarterly!$I85&gt;0,ROUND(IFTA_Quarterly!$I85*Int_Exchange_2!BS$5/100*BS$3,2),0)</f>
        <v>#VALUE!</v>
      </c>
      <c r="BT68" s="2" t="e">
        <f ca="1">+IF(IFTA_Quarterly!$I85&gt;0,ROUND(IFTA_Quarterly!$I85*Int_Exchange_2!BT$5/100*BT$3,2),0)</f>
        <v>#VALUE!</v>
      </c>
      <c r="BU68" s="2" t="e">
        <f ca="1">+IF(IFTA_Quarterly!$I85&gt;0,ROUND(IFTA_Quarterly!$I85*Int_Exchange_2!BU$5/100*BU$3,2),0)</f>
        <v>#VALUE!</v>
      </c>
      <c r="BV68" s="2" t="e">
        <f ca="1">+IF(IFTA_Quarterly!$I85&gt;0,ROUND(IFTA_Quarterly!$I85*Int_Exchange_2!BV$5/100*BV$3,2),0)</f>
        <v>#VALUE!</v>
      </c>
      <c r="BW68" s="2" t="e">
        <f ca="1">+IF(IFTA_Quarterly!$I85&gt;0,ROUND(IFTA_Quarterly!$I85*Int_Exchange_2!BW$5/100*BW$3,2),0)</f>
        <v>#VALUE!</v>
      </c>
      <c r="BX68" s="2" t="e">
        <f ca="1">+IF(IFTA_Quarterly!$I85&gt;0,ROUND(IFTA_Quarterly!$I85*Int_Exchange_2!BX$5/100*BX$3,2),0)</f>
        <v>#VALUE!</v>
      </c>
      <c r="BY68" s="2" t="e">
        <f ca="1">+IF(IFTA_Quarterly!$I85&gt;0,ROUND(IFTA_Quarterly!$I85*Int_Exchange_2!BY$5/100*BY$3,2),0)</f>
        <v>#VALUE!</v>
      </c>
      <c r="BZ68" s="2" t="e">
        <f ca="1">+IF(IFTA_Quarterly!$I85&gt;0,ROUND(IFTA_Quarterly!$I85*Int_Exchange_2!BZ$5/100*BZ$3,2),0)</f>
        <v>#VALUE!</v>
      </c>
      <c r="CA68" s="2" t="e">
        <f ca="1">+IF(IFTA_Quarterly!$I85&gt;0,ROUND(IFTA_Quarterly!$I85*Int_Exchange_2!CA$5/100*CA$3,2),0)</f>
        <v>#VALUE!</v>
      </c>
      <c r="CB68" s="2" t="e">
        <f ca="1">+IF(IFTA_Quarterly!$I85&gt;0,ROUND(IFTA_Quarterly!$I85*Int_Exchange_2!CB$5/100*CB$3,2),0)</f>
        <v>#VALUE!</v>
      </c>
      <c r="CC68" s="2" t="e">
        <f ca="1">+IF(IFTA_Quarterly!$I85&gt;0,ROUND(IFTA_Quarterly!$I85*Int_Exchange_2!CC$5/100*CC$3,2),0)</f>
        <v>#VALUE!</v>
      </c>
      <c r="CD68" s="2" t="e">
        <f ca="1">+IF(IFTA_Quarterly!$I85&gt;0,ROUND(IFTA_Quarterly!$I85*Int_Exchange_2!CD$5/100*CD$3,2),0)</f>
        <v>#VALUE!</v>
      </c>
      <c r="CE68" s="2" t="e">
        <f ca="1">+IF(IFTA_Quarterly!$I85&gt;0,ROUND(IFTA_Quarterly!$I85*Int_Exchange_2!CE$5/100*CE$3,2),0)</f>
        <v>#VALUE!</v>
      </c>
      <c r="CF68" s="2" t="e">
        <f ca="1">+IF(IFTA_Quarterly!$I85&gt;0,ROUND(IFTA_Quarterly!$I85*Int_Exchange_2!CF$5/100*CF$3,2),0)</f>
        <v>#VALUE!</v>
      </c>
      <c r="CG68" s="2" t="e">
        <f ca="1">+IF(IFTA_Quarterly!$I85&gt;0,ROUND(IFTA_Quarterly!$I85*Int_Exchange_2!CG$5/100*CG$3,2),0)</f>
        <v>#VALUE!</v>
      </c>
      <c r="CH68" s="2" t="e">
        <f ca="1">+IF(IFTA_Quarterly!$I85&gt;0,ROUND(IFTA_Quarterly!$I85*Int_Exchange_2!CH$5/100*CH$3,2),0)</f>
        <v>#VALUE!</v>
      </c>
      <c r="CI68" s="2" t="e">
        <f ca="1">+IF(IFTA_Quarterly!$I85&gt;0,ROUND(IFTA_Quarterly!$I85*Int_Exchange_2!CI$5/100*CI$3,2),0)</f>
        <v>#VALUE!</v>
      </c>
      <c r="CJ68" s="2" t="e">
        <f ca="1">+IF(IFTA_Quarterly!$I85&gt;0,ROUND(IFTA_Quarterly!$I85*Int_Exchange_2!CJ$5/100*CJ$3,2),0)</f>
        <v>#VALUE!</v>
      </c>
      <c r="CK68" s="2" t="e">
        <f ca="1">+IF(IFTA_Quarterly!$I85&gt;0,ROUND(IFTA_Quarterly!$I85*Int_Exchange_2!CK$5/100*CK$3,2),0)</f>
        <v>#VALUE!</v>
      </c>
      <c r="CL68" s="2" t="e">
        <f ca="1">+IF(IFTA_Quarterly!$I85&gt;0,ROUND(IFTA_Quarterly!$I85*Int_Exchange_2!CL$5/100*CL$3,2),0)</f>
        <v>#VALUE!</v>
      </c>
      <c r="CM68" s="2" t="e">
        <f ca="1">+IF(IFTA_Quarterly!$I85&gt;0,ROUND(IFTA_Quarterly!$I85*Int_Exchange_2!CM$5/100*CM$3,2),0)</f>
        <v>#VALUE!</v>
      </c>
      <c r="CN68" s="2" t="e">
        <f ca="1">+IF(IFTA_Quarterly!$I85&gt;0,ROUND(IFTA_Quarterly!$I85*Int_Exchange_2!CN$5/100*CN$3,2),0)</f>
        <v>#VALUE!</v>
      </c>
      <c r="CO68" s="2" t="e">
        <f ca="1">+IF(IFTA_Quarterly!$I85&gt;0,ROUND(IFTA_Quarterly!$I85*Int_Exchange_2!CO$5/100*CO$3,2),0)</f>
        <v>#VALUE!</v>
      </c>
      <c r="CP68" s="2" t="e">
        <f ca="1">+IF(IFTA_Quarterly!$I85&gt;0,ROUND(IFTA_Quarterly!$I85*Int_Exchange_2!CP$5/100*CP$3,2),0)</f>
        <v>#VALUE!</v>
      </c>
      <c r="CQ68" s="2" t="e">
        <f ca="1">+IF(IFTA_Quarterly!$I85&gt;0,ROUND(IFTA_Quarterly!$I85*Int_Exchange_2!CQ$5/100*CQ$3,2),0)</f>
        <v>#VALUE!</v>
      </c>
      <c r="CR68" s="2" t="e">
        <f ca="1">+IF(IFTA_Quarterly!$I85&gt;0,ROUND(IFTA_Quarterly!$I85*Int_Exchange_2!CR$5/100*CR$3,2),0)</f>
        <v>#VALUE!</v>
      </c>
      <c r="CS68" s="2" t="e">
        <f ca="1">+IF(IFTA_Quarterly!$I85&gt;0,ROUND(IFTA_Quarterly!$I85*Int_Exchange_2!CS$5/100*CS$3,2),0)</f>
        <v>#VALUE!</v>
      </c>
      <c r="CT68" s="2" t="e">
        <f ca="1">+IF(IFTA_Quarterly!$I85&gt;0,ROUND(IFTA_Quarterly!$I85*Int_Exchange_2!CT$5/100*CT$3,2),0)</f>
        <v>#VALUE!</v>
      </c>
      <c r="CU68" s="2" t="e">
        <f ca="1">+IF(IFTA_Quarterly!$I85&gt;0,ROUND(IFTA_Quarterly!$I85*Int_Exchange_2!CU$5/100*CU$3,2),0)</f>
        <v>#VALUE!</v>
      </c>
      <c r="CV68" s="2" t="e">
        <f ca="1">+IF(IFTA_Quarterly!$I85&gt;0,ROUND(IFTA_Quarterly!$I85*Int_Exchange_2!CV$5/100*CV$3,2),0)</f>
        <v>#VALUE!</v>
      </c>
      <c r="CW68" s="2" t="e">
        <f ca="1">+IF(IFTA_Quarterly!$I85&gt;0,ROUND(IFTA_Quarterly!$I85*Int_Exchange_2!CW$5/100*CW$3,2),0)</f>
        <v>#VALUE!</v>
      </c>
      <c r="CX68" s="2" t="e">
        <f ca="1">+IF(IFTA_Quarterly!$I85&gt;0,ROUND(IFTA_Quarterly!$I85*Int_Exchange_2!CX$5/100*CX$3,2),0)</f>
        <v>#VALUE!</v>
      </c>
      <c r="CY68" s="2" t="e">
        <f ca="1">+IF(IFTA_Quarterly!$I85&gt;0,ROUND(IFTA_Quarterly!$I85*Int_Exchange_2!CY$5/100*CY$3,2),0)</f>
        <v>#VALUE!</v>
      </c>
      <c r="CZ68" s="2" t="e">
        <f ca="1">+IF(IFTA_Quarterly!$I85&gt;0,ROUND(IFTA_Quarterly!$I85*Int_Exchange_2!CZ$5/100*CZ$3,2),0)</f>
        <v>#VALUE!</v>
      </c>
      <c r="DA68" s="2" t="e">
        <f ca="1">+IF(IFTA_Quarterly!$I85&gt;0,ROUND(IFTA_Quarterly!$I85*Int_Exchange_2!DA$5/100*DA$3,2),0)</f>
        <v>#VALUE!</v>
      </c>
      <c r="DB68" s="2" t="e">
        <f ca="1">+IF(IFTA_Quarterly!$I85&gt;0,ROUND(IFTA_Quarterly!$I85*Int_Exchange_2!DB$5/100*DB$3,2),0)</f>
        <v>#VALUE!</v>
      </c>
      <c r="DC68" s="2" t="e">
        <f ca="1">+IF(IFTA_Quarterly!$I85&gt;0,ROUND(IFTA_Quarterly!$I85*Int_Exchange_2!DC$5/100*DC$3,2),0)</f>
        <v>#VALUE!</v>
      </c>
      <c r="DD68" s="2" t="e">
        <f ca="1">+IF(IFTA_Quarterly!$I85&gt;0,ROUND(IFTA_Quarterly!$I85*Int_Exchange_2!DD$5/100*DD$3,2),0)</f>
        <v>#VALUE!</v>
      </c>
      <c r="DE68" s="2" t="e">
        <f ca="1">+IF(IFTA_Quarterly!$I85&gt;0,ROUND(IFTA_Quarterly!$I85*Int_Exchange_2!DE$5/100*DE$3,2),0)</f>
        <v>#VALUE!</v>
      </c>
      <c r="DF68" s="2" t="e">
        <f ca="1">+IF(IFTA_Quarterly!$I85&gt;0,ROUND(IFTA_Quarterly!$I85*Int_Exchange_2!DF$5/100*DF$3,2),0)</f>
        <v>#VALUE!</v>
      </c>
      <c r="DG68" s="2" t="e">
        <f ca="1">+IF(IFTA_Quarterly!$I85&gt;0,ROUND(IFTA_Quarterly!$I85*Int_Exchange_2!DG$5/100*DG$3,2),0)</f>
        <v>#VALUE!</v>
      </c>
      <c r="DH68" s="2" t="e">
        <f ca="1">+IF(IFTA_Quarterly!$I85&gt;0,ROUND(IFTA_Quarterly!$I85*Int_Exchange_2!DH$5/100*DH$3,2),0)</f>
        <v>#VALUE!</v>
      </c>
      <c r="DI68" s="2" t="e">
        <f ca="1">+IF(IFTA_Quarterly!$I85&gt;0,ROUND(IFTA_Quarterly!$I85*Int_Exchange_2!DI$5/100*DI$3,2),0)</f>
        <v>#VALUE!</v>
      </c>
      <c r="DJ68" s="2" t="e">
        <f ca="1">+IF(IFTA_Quarterly!$I85&gt;0,ROUND(IFTA_Quarterly!$I85*Int_Exchange_2!DJ$5/100*DJ$3,2),0)</f>
        <v>#VALUE!</v>
      </c>
      <c r="DK68" s="2" t="e">
        <f ca="1">+IF(IFTA_Quarterly!$I85&gt;0,ROUND(IFTA_Quarterly!$I85*Int_Exchange_2!DK$5/100*DK$3,2),0)</f>
        <v>#VALUE!</v>
      </c>
      <c r="DL68" s="2" t="e">
        <f ca="1">+IF(IFTA_Quarterly!$I85&gt;0,ROUND(IFTA_Quarterly!$I85*Int_Exchange_2!DL$5/100*DL$3,2),0)</f>
        <v>#VALUE!</v>
      </c>
      <c r="DM68" s="2" t="e">
        <f ca="1">+IF(IFTA_Quarterly!$I85&gt;0,ROUND(IFTA_Quarterly!$I85*Int_Exchange_2!DM$5/100*DM$3,2),0)</f>
        <v>#VALUE!</v>
      </c>
      <c r="DN68" s="2" t="e">
        <f ca="1">+IF(IFTA_Quarterly!$I85&gt;0,ROUND(IFTA_Quarterly!$I85*Int_Exchange_2!DN$5/100*DN$3,2),0)</f>
        <v>#VALUE!</v>
      </c>
      <c r="DO68" s="2" t="e">
        <f ca="1">+IF(IFTA_Quarterly!$I85&gt;0,ROUND(IFTA_Quarterly!$I85*Int_Exchange_2!DO$5/100*DO$3,2),0)</f>
        <v>#VALUE!</v>
      </c>
      <c r="DP68" s="2" t="e">
        <f ca="1">+IF(IFTA_Quarterly!$I85&gt;0,ROUND(IFTA_Quarterly!$I85*Int_Exchange_2!DP$5/100*DP$3,2),0)</f>
        <v>#VALUE!</v>
      </c>
      <c r="DQ68" s="2" t="e">
        <f ca="1">+IF(IFTA_Quarterly!$I85&gt;0,ROUND(IFTA_Quarterly!$I85*Int_Exchange_2!DQ$5/100*DQ$3,2),0)</f>
        <v>#VALUE!</v>
      </c>
      <c r="DR68" s="2" t="e">
        <f ca="1">+IF(IFTA_Quarterly!$I85&gt;0,ROUND(IFTA_Quarterly!$I85*Int_Exchange_2!DR$5/100*DR$3,2),0)</f>
        <v>#VALUE!</v>
      </c>
      <c r="DS68" s="2" t="e">
        <f ca="1">+IF(IFTA_Quarterly!$I85&gt;0,ROUND(IFTA_Quarterly!$I85*Int_Exchange_2!DS$5/100*DS$3,2),0)</f>
        <v>#VALUE!</v>
      </c>
      <c r="DT68" s="2" t="e">
        <f ca="1">+IF(IFTA_Quarterly!$I85&gt;0,ROUND(IFTA_Quarterly!$I85*Int_Exchange_2!DT$5/100*DT$3,2),0)</f>
        <v>#VALUE!</v>
      </c>
      <c r="DU68" s="2" t="e">
        <f ca="1">+IF(IFTA_Quarterly!$I85&gt;0,ROUND(IFTA_Quarterly!$I85*Int_Exchange_2!DU$5/100*DU$3,2),0)</f>
        <v>#VALUE!</v>
      </c>
      <c r="DV68" s="2" t="e">
        <f ca="1">+IF(IFTA_Quarterly!$I85&gt;0,ROUND(IFTA_Quarterly!$I85*Int_Exchange_2!DV$5/100*DV$3,2),0)</f>
        <v>#VALUE!</v>
      </c>
      <c r="DW68" s="2" t="e">
        <f ca="1">+IF(IFTA_Quarterly!$I85&gt;0,ROUND(IFTA_Quarterly!$I85*Int_Exchange_2!DW$5/100*DW$3,2),0)</f>
        <v>#VALUE!</v>
      </c>
      <c r="DX68" s="2" t="e">
        <f ca="1">+IF(IFTA_Quarterly!$I85&gt;0,ROUND(IFTA_Quarterly!$I85*Int_Exchange_2!DX$5/100*DX$3,2),0)</f>
        <v>#VALUE!</v>
      </c>
      <c r="DY68" s="2" t="e">
        <f ca="1">+IF(IFTA_Quarterly!$I85&gt;0,ROUND(IFTA_Quarterly!$I85*Int_Exchange_2!DY$5/100*DY$3,2),0)</f>
        <v>#VALUE!</v>
      </c>
      <c r="DZ68" s="2" t="e">
        <f ca="1">+IF(IFTA_Quarterly!$I85&gt;0,ROUND(IFTA_Quarterly!$I85*Int_Exchange_2!DZ$5/100*DZ$3,2),0)</f>
        <v>#VALUE!</v>
      </c>
      <c r="EA68" s="2" t="e">
        <f ca="1">+IF(IFTA_Quarterly!$I85&gt;0,ROUND(IFTA_Quarterly!$I85*Int_Exchange_2!EA$5/100*EA$3,2),0)</f>
        <v>#VALUE!</v>
      </c>
      <c r="EB68" s="2" t="e">
        <f ca="1">+IF(IFTA_Quarterly!$I85&gt;0,ROUND(IFTA_Quarterly!$I85*Int_Exchange_2!EB$5/100*EB$3,2),0)</f>
        <v>#VALUE!</v>
      </c>
      <c r="EC68" s="2" t="e">
        <f ca="1">+IF(IFTA_Quarterly!$I85&gt;0,ROUND(IFTA_Quarterly!$I85*Int_Exchange_2!EC$5/100*EC$3,2),0)</f>
        <v>#VALUE!</v>
      </c>
      <c r="ED68" s="2" t="e">
        <f ca="1">+IF(IFTA_Quarterly!$I85&gt;0,ROUND(IFTA_Quarterly!$I85*Int_Exchange_2!ED$5/100*ED$3,2),0)</f>
        <v>#VALUE!</v>
      </c>
      <c r="EE68" s="2" t="e">
        <f ca="1">+IF(IFTA_Quarterly!$I85&gt;0,ROUND(IFTA_Quarterly!$I85*Int_Exchange_2!EE$5/100*EE$3,2),0)</f>
        <v>#VALUE!</v>
      </c>
    </row>
    <row r="69" spans="1:135" x14ac:dyDescent="0.25">
      <c r="A69" s="2" t="s">
        <v>74</v>
      </c>
      <c r="B69" s="2" t="str">
        <f t="shared" ca="1" si="97"/>
        <v/>
      </c>
      <c r="C69" s="2" t="e">
        <f ca="1">+IF(IFTA_Quarterly!$I86&gt;0,ROUND(IFTA_Quarterly!$I86*Int_Exchange_2!C$5/100*C$3,2),0)</f>
        <v>#VALUE!</v>
      </c>
      <c r="D69" s="2" t="e">
        <f ca="1">+IF(IFTA_Quarterly!$I86&gt;0,ROUND(IFTA_Quarterly!$I86*Int_Exchange_2!D$5/100*D$3,2),0)</f>
        <v>#VALUE!</v>
      </c>
      <c r="E69" s="2" t="e">
        <f ca="1">+IF(IFTA_Quarterly!$I86&gt;0,ROUND(IFTA_Quarterly!$I86*Int_Exchange_2!E$5/100*E$3,2),0)</f>
        <v>#VALUE!</v>
      </c>
      <c r="F69" s="2" t="e">
        <f ca="1">+IF(IFTA_Quarterly!$I86&gt;0,ROUND(IFTA_Quarterly!$I86*Int_Exchange_2!F$5/100*F$3,2),0)</f>
        <v>#VALUE!</v>
      </c>
      <c r="G69" s="2" t="e">
        <f ca="1">+IF(IFTA_Quarterly!$I86&gt;0,ROUND(IFTA_Quarterly!$I86*Int_Exchange_2!G$5/100*G$3,2),0)</f>
        <v>#VALUE!</v>
      </c>
      <c r="H69" s="2" t="e">
        <f ca="1">+IF(IFTA_Quarterly!$I86&gt;0,ROUND(IFTA_Quarterly!$I86*Int_Exchange_2!H$5/100*H$3,2),0)</f>
        <v>#VALUE!</v>
      </c>
      <c r="I69" s="2" t="e">
        <f ca="1">+IF(IFTA_Quarterly!$I86&gt;0,ROUND(IFTA_Quarterly!$I86*Int_Exchange_2!I$5/100*I$3,2),0)</f>
        <v>#VALUE!</v>
      </c>
      <c r="J69" s="2" t="e">
        <f ca="1">+IF(IFTA_Quarterly!$I86&gt;0,ROUND(IFTA_Quarterly!$I86*Int_Exchange_2!J$5/100*J$3,2),0)</f>
        <v>#VALUE!</v>
      </c>
      <c r="K69" s="2" t="e">
        <f ca="1">+IF(IFTA_Quarterly!$I86&gt;0,ROUND(IFTA_Quarterly!$I86*Int_Exchange_2!K$5/100*K$3,2),0)</f>
        <v>#VALUE!</v>
      </c>
      <c r="L69" s="2" t="e">
        <f ca="1">+IF(IFTA_Quarterly!$I86&gt;0,ROUND(IFTA_Quarterly!$I86*Int_Exchange_2!L$5/100*L$3,2),0)</f>
        <v>#VALUE!</v>
      </c>
      <c r="M69" s="2" t="e">
        <f ca="1">+IF(IFTA_Quarterly!$I86&gt;0,ROUND(IFTA_Quarterly!$I86*Int_Exchange_2!M$5/100*M$3,2),0)</f>
        <v>#VALUE!</v>
      </c>
      <c r="N69" s="2" t="e">
        <f ca="1">+IF(IFTA_Quarterly!$I86&gt;0,ROUND(IFTA_Quarterly!$I86*Int_Exchange_2!N$5/100*N$3,2),0)</f>
        <v>#VALUE!</v>
      </c>
      <c r="O69" s="2" t="e">
        <f ca="1">+IF(IFTA_Quarterly!$I86&gt;0,ROUND(IFTA_Quarterly!$I86*Int_Exchange_2!O$5/100*O$3,2),0)</f>
        <v>#VALUE!</v>
      </c>
      <c r="P69" s="2" t="e">
        <f ca="1">+IF(IFTA_Quarterly!$I86&gt;0,ROUND(IFTA_Quarterly!$I86*Int_Exchange_2!P$5/100*P$3,2),0)</f>
        <v>#VALUE!</v>
      </c>
      <c r="Q69" s="2" t="e">
        <f ca="1">+IF(IFTA_Quarterly!$I86&gt;0,ROUND(IFTA_Quarterly!$I86*Int_Exchange_2!Q$5/100*Q$3,2),0)</f>
        <v>#VALUE!</v>
      </c>
      <c r="R69" s="2" t="e">
        <f ca="1">+IF(IFTA_Quarterly!$I86&gt;0,ROUND(IFTA_Quarterly!$I86*Int_Exchange_2!R$5/100*R$3,2),0)</f>
        <v>#VALUE!</v>
      </c>
      <c r="S69" s="2" t="e">
        <f ca="1">+IF(IFTA_Quarterly!$I86&gt;0,ROUND(IFTA_Quarterly!$I86*Int_Exchange_2!S$5/100*S$3,2),0)</f>
        <v>#VALUE!</v>
      </c>
      <c r="T69" s="2" t="e">
        <f ca="1">+IF(IFTA_Quarterly!$I86&gt;0,ROUND(IFTA_Quarterly!$I86*Int_Exchange_2!T$5/100*T$3,2),0)</f>
        <v>#VALUE!</v>
      </c>
      <c r="U69" s="2" t="e">
        <f ca="1">+IF(IFTA_Quarterly!$I86&gt;0,ROUND(IFTA_Quarterly!$I86*Int_Exchange_2!U$5/100*U$3,2),0)</f>
        <v>#VALUE!</v>
      </c>
      <c r="V69" s="2" t="e">
        <f ca="1">+IF(IFTA_Quarterly!$I86&gt;0,ROUND(IFTA_Quarterly!$I86*Int_Exchange_2!V$5/100*V$3,2),0)</f>
        <v>#VALUE!</v>
      </c>
      <c r="W69" s="2" t="e">
        <f ca="1">+IF(IFTA_Quarterly!$I86&gt;0,ROUND(IFTA_Quarterly!$I86*Int_Exchange_2!W$5/100*W$3,2),0)</f>
        <v>#VALUE!</v>
      </c>
      <c r="X69" s="2" t="e">
        <f ca="1">+IF(IFTA_Quarterly!$I86&gt;0,ROUND(IFTA_Quarterly!$I86*Int_Exchange_2!X$5/100*X$3,2),0)</f>
        <v>#VALUE!</v>
      </c>
      <c r="Y69" s="2" t="e">
        <f ca="1">+IF(IFTA_Quarterly!$I86&gt;0,ROUND(IFTA_Quarterly!$I86*Int_Exchange_2!Y$5/100*Y$3,2),0)</f>
        <v>#VALUE!</v>
      </c>
      <c r="Z69" s="2" t="e">
        <f ca="1">+IF(IFTA_Quarterly!$I86&gt;0,ROUND(IFTA_Quarterly!$I86*Int_Exchange_2!Z$5/100*Z$3,2),0)</f>
        <v>#VALUE!</v>
      </c>
      <c r="AA69" s="2" t="e">
        <f ca="1">+IF(IFTA_Quarterly!$I86&gt;0,ROUND(IFTA_Quarterly!$I86*Int_Exchange_2!AA$5/100*AA$3,2),0)</f>
        <v>#VALUE!</v>
      </c>
      <c r="AB69" s="2" t="e">
        <f ca="1">+IF(IFTA_Quarterly!$I86&gt;0,ROUND(IFTA_Quarterly!$I86*Int_Exchange_2!AB$5/100*AB$3,2),0)</f>
        <v>#VALUE!</v>
      </c>
      <c r="AC69" s="2" t="e">
        <f ca="1">+IF(IFTA_Quarterly!$I86&gt;0,ROUND(IFTA_Quarterly!$I86*Int_Exchange_2!AC$5/100*AC$3,2),0)</f>
        <v>#VALUE!</v>
      </c>
      <c r="AD69" s="2" t="e">
        <f ca="1">+IF(IFTA_Quarterly!$I86&gt;0,ROUND(IFTA_Quarterly!$I86*Int_Exchange_2!AD$5/100*AD$3,2),0)</f>
        <v>#VALUE!</v>
      </c>
      <c r="AE69" s="2" t="e">
        <f ca="1">+IF(IFTA_Quarterly!$I86&gt;0,ROUND(IFTA_Quarterly!$I86*Int_Exchange_2!AE$5/100*AE$3,2),0)</f>
        <v>#VALUE!</v>
      </c>
      <c r="AF69" s="2" t="e">
        <f ca="1">+IF(IFTA_Quarterly!$I86&gt;0,ROUND(IFTA_Quarterly!$I86*Int_Exchange_2!AF$5/100*AF$3,2),0)</f>
        <v>#VALUE!</v>
      </c>
      <c r="AG69" s="2" t="e">
        <f ca="1">+IF(IFTA_Quarterly!$I86&gt;0,ROUND(IFTA_Quarterly!$I86*Int_Exchange_2!AG$5/100*AG$3,2),0)</f>
        <v>#VALUE!</v>
      </c>
      <c r="AH69" s="2" t="e">
        <f ca="1">+IF(IFTA_Quarterly!$I86&gt;0,ROUND(IFTA_Quarterly!$I86*Int_Exchange_2!AH$5/100*AH$3,2),0)</f>
        <v>#VALUE!</v>
      </c>
      <c r="AI69" s="2" t="e">
        <f ca="1">+IF(IFTA_Quarterly!$I86&gt;0,ROUND(IFTA_Quarterly!$I86*Int_Exchange_2!AI$5/100*AI$3,2),0)</f>
        <v>#VALUE!</v>
      </c>
      <c r="AJ69" s="2" t="e">
        <f ca="1">+IF(IFTA_Quarterly!$I86&gt;0,ROUND(IFTA_Quarterly!$I86*Int_Exchange_2!AJ$5/100*AJ$3,2),0)</f>
        <v>#VALUE!</v>
      </c>
      <c r="AK69" s="2" t="e">
        <f ca="1">+IF(IFTA_Quarterly!$I86&gt;0,ROUND(IFTA_Quarterly!$I86*Int_Exchange_2!AK$5/100*AK$3,2),0)</f>
        <v>#VALUE!</v>
      </c>
      <c r="AL69" s="2" t="e">
        <f ca="1">+IF(IFTA_Quarterly!$I86&gt;0,ROUND(IFTA_Quarterly!$I86*Int_Exchange_2!AL$5/100*AL$3,2),0)</f>
        <v>#VALUE!</v>
      </c>
      <c r="AM69" s="2" t="e">
        <f ca="1">+IF(IFTA_Quarterly!$I86&gt;0,ROUND(IFTA_Quarterly!$I86*Int_Exchange_2!AM$5/100*AM$3,2),0)</f>
        <v>#VALUE!</v>
      </c>
      <c r="AN69" s="2" t="e">
        <f ca="1">+IF(IFTA_Quarterly!$I86&gt;0,ROUND(IFTA_Quarterly!$I86*Int_Exchange_2!AN$5/100*AN$3,2),0)</f>
        <v>#VALUE!</v>
      </c>
      <c r="AO69" s="2" t="e">
        <f ca="1">+IF(IFTA_Quarterly!$I86&gt;0,ROUND(IFTA_Quarterly!$I86*Int_Exchange_2!AO$5/100*AO$3,2),0)</f>
        <v>#VALUE!</v>
      </c>
      <c r="AP69" s="2" t="e">
        <f ca="1">+IF(IFTA_Quarterly!$I86&gt;0,ROUND(IFTA_Quarterly!$I86*Int_Exchange_2!AP$5/100*AP$3,2),0)</f>
        <v>#VALUE!</v>
      </c>
      <c r="AQ69" s="2" t="e">
        <f ca="1">+IF(IFTA_Quarterly!$I86&gt;0,ROUND(IFTA_Quarterly!$I86*Int_Exchange_2!AQ$5/100*AQ$3,2),0)</f>
        <v>#VALUE!</v>
      </c>
      <c r="AR69" s="2" t="e">
        <f ca="1">+IF(IFTA_Quarterly!$I86&gt;0,ROUND(IFTA_Quarterly!$I86*Int_Exchange_2!AR$5/100*AR$3,2),0)</f>
        <v>#VALUE!</v>
      </c>
      <c r="AS69" s="2" t="e">
        <f ca="1">+IF(IFTA_Quarterly!$I86&gt;0,ROUND(IFTA_Quarterly!$I86*Int_Exchange_2!AS$5/100*AS$3,2),0)</f>
        <v>#VALUE!</v>
      </c>
      <c r="AT69" s="2" t="e">
        <f ca="1">+IF(IFTA_Quarterly!$I86&gt;0,ROUND(IFTA_Quarterly!$I86*Int_Exchange_2!AT$5/100*AT$3,2),0)</f>
        <v>#VALUE!</v>
      </c>
      <c r="AU69" s="2" t="e">
        <f ca="1">+IF(IFTA_Quarterly!$I86&gt;0,ROUND(IFTA_Quarterly!$I86*Int_Exchange_2!AU$5/100*AU$3,2),0)</f>
        <v>#VALUE!</v>
      </c>
      <c r="AV69" s="2" t="e">
        <f ca="1">+IF(IFTA_Quarterly!$I86&gt;0,ROUND(IFTA_Quarterly!$I86*Int_Exchange_2!AV$5/100*AV$3,2),0)</f>
        <v>#VALUE!</v>
      </c>
      <c r="AW69" s="2" t="e">
        <f ca="1">+IF(IFTA_Quarterly!$I86&gt;0,ROUND(IFTA_Quarterly!$I86*Int_Exchange_2!AW$5/100*AW$3,2),0)</f>
        <v>#VALUE!</v>
      </c>
      <c r="AX69" s="2" t="e">
        <f ca="1">+IF(IFTA_Quarterly!$I86&gt;0,ROUND(IFTA_Quarterly!$I86*Int_Exchange_2!AX$5/100*AX$3,2),0)</f>
        <v>#VALUE!</v>
      </c>
      <c r="AY69" s="2" t="e">
        <f ca="1">+IF(IFTA_Quarterly!$I86&gt;0,ROUND(IFTA_Quarterly!$I86*Int_Exchange_2!AY$5/100*AY$3,2),0)</f>
        <v>#VALUE!</v>
      </c>
      <c r="AZ69" s="2" t="e">
        <f ca="1">+IF(IFTA_Quarterly!$I86&gt;0,ROUND(IFTA_Quarterly!$I86*Int_Exchange_2!AZ$5/100*AZ$3,2),0)</f>
        <v>#VALUE!</v>
      </c>
      <c r="BA69" s="2" t="e">
        <f ca="1">+IF(IFTA_Quarterly!$I86&gt;0,ROUND(IFTA_Quarterly!$I86*Int_Exchange_2!BA$5/100*BA$3,2),0)</f>
        <v>#VALUE!</v>
      </c>
      <c r="BB69" s="2" t="e">
        <f ca="1">+IF(IFTA_Quarterly!$I86&gt;0,ROUND(IFTA_Quarterly!$I86*Int_Exchange_2!BB$5/100*BB$3,2),0)</f>
        <v>#VALUE!</v>
      </c>
      <c r="BC69" s="2" t="e">
        <f ca="1">+IF(IFTA_Quarterly!$I86&gt;0,ROUND(IFTA_Quarterly!$I86*Int_Exchange_2!BC$5/100*BC$3,2),0)</f>
        <v>#VALUE!</v>
      </c>
      <c r="BD69" s="2" t="e">
        <f ca="1">+IF(IFTA_Quarterly!$I86&gt;0,ROUND(IFTA_Quarterly!$I86*Int_Exchange_2!BD$5/100*BD$3,2),0)</f>
        <v>#VALUE!</v>
      </c>
      <c r="BE69" s="2" t="e">
        <f ca="1">+IF(IFTA_Quarterly!$I86&gt;0,ROUND(IFTA_Quarterly!$I86*Int_Exchange_2!BE$5/100*BE$3,2),0)</f>
        <v>#VALUE!</v>
      </c>
      <c r="BF69" s="2" t="e">
        <f ca="1">+IF(IFTA_Quarterly!$I86&gt;0,ROUND(IFTA_Quarterly!$I86*Int_Exchange_2!BF$5/100*BF$3,2),0)</f>
        <v>#VALUE!</v>
      </c>
      <c r="BG69" s="2" t="e">
        <f ca="1">+IF(IFTA_Quarterly!$I86&gt;0,ROUND(IFTA_Quarterly!$I86*Int_Exchange_2!BG$5/100*BG$3,2),0)</f>
        <v>#VALUE!</v>
      </c>
      <c r="BH69" s="2" t="e">
        <f ca="1">+IF(IFTA_Quarterly!$I86&gt;0,ROUND(IFTA_Quarterly!$I86*Int_Exchange_2!BH$5/100*BH$3,2),0)</f>
        <v>#VALUE!</v>
      </c>
      <c r="BI69" s="2" t="e">
        <f ca="1">+IF(IFTA_Quarterly!$I86&gt;0,ROUND(IFTA_Quarterly!$I86*Int_Exchange_2!BI$5/100*BI$3,2),0)</f>
        <v>#VALUE!</v>
      </c>
      <c r="BJ69" s="2" t="e">
        <f ca="1">+IF(IFTA_Quarterly!$I86&gt;0,ROUND(IFTA_Quarterly!$I86*Int_Exchange_2!BJ$5/100*BJ$3,2),0)</f>
        <v>#VALUE!</v>
      </c>
      <c r="BK69" s="2" t="e">
        <f ca="1">+IF(IFTA_Quarterly!$I86&gt;0,ROUND(IFTA_Quarterly!$I86*Int_Exchange_2!BK$5/100*BK$3,2),0)</f>
        <v>#VALUE!</v>
      </c>
      <c r="BL69" s="2" t="e">
        <f ca="1">+IF(IFTA_Quarterly!$I86&gt;0,ROUND(IFTA_Quarterly!$I86*Int_Exchange_2!BL$5/100*BL$3,2),0)</f>
        <v>#VALUE!</v>
      </c>
      <c r="BM69" s="2" t="e">
        <f ca="1">+IF(IFTA_Quarterly!$I86&gt;0,ROUND(IFTA_Quarterly!$I86*Int_Exchange_2!BM$5/100*BM$3,2),0)</f>
        <v>#VALUE!</v>
      </c>
      <c r="BN69" s="2" t="e">
        <f ca="1">+IF(IFTA_Quarterly!$I86&gt;0,ROUND(IFTA_Quarterly!$I86*Int_Exchange_2!BN$5/100*BN$3,2),0)</f>
        <v>#VALUE!</v>
      </c>
      <c r="BO69" s="2" t="e">
        <f ca="1">+IF(IFTA_Quarterly!$I86&gt;0,ROUND(IFTA_Quarterly!$I86*Int_Exchange_2!BO$5/100*BO$3,2),0)</f>
        <v>#VALUE!</v>
      </c>
      <c r="BP69" s="2" t="e">
        <f ca="1">+IF(IFTA_Quarterly!$I86&gt;0,ROUND(IFTA_Quarterly!$I86*Int_Exchange_2!BP$5/100*BP$3,2),0)</f>
        <v>#VALUE!</v>
      </c>
      <c r="BQ69" s="2" t="e">
        <f ca="1">+IF(IFTA_Quarterly!$I86&gt;0,ROUND(IFTA_Quarterly!$I86*Int_Exchange_2!BQ$5/100*BQ$3,2),0)</f>
        <v>#VALUE!</v>
      </c>
      <c r="BR69" s="2" t="e">
        <f ca="1">+IF(IFTA_Quarterly!$I86&gt;0,ROUND(IFTA_Quarterly!$I86*Int_Exchange_2!BR$5/100*BR$3,2),0)</f>
        <v>#VALUE!</v>
      </c>
      <c r="BS69" s="2" t="e">
        <f ca="1">+IF(IFTA_Quarterly!$I86&gt;0,ROUND(IFTA_Quarterly!$I86*Int_Exchange_2!BS$5/100*BS$3,2),0)</f>
        <v>#VALUE!</v>
      </c>
      <c r="BT69" s="2" t="e">
        <f ca="1">+IF(IFTA_Quarterly!$I86&gt;0,ROUND(IFTA_Quarterly!$I86*Int_Exchange_2!BT$5/100*BT$3,2),0)</f>
        <v>#VALUE!</v>
      </c>
      <c r="BU69" s="2" t="e">
        <f ca="1">+IF(IFTA_Quarterly!$I86&gt;0,ROUND(IFTA_Quarterly!$I86*Int_Exchange_2!BU$5/100*BU$3,2),0)</f>
        <v>#VALUE!</v>
      </c>
      <c r="BV69" s="2" t="e">
        <f ca="1">+IF(IFTA_Quarterly!$I86&gt;0,ROUND(IFTA_Quarterly!$I86*Int_Exchange_2!BV$5/100*BV$3,2),0)</f>
        <v>#VALUE!</v>
      </c>
      <c r="BW69" s="2" t="e">
        <f ca="1">+IF(IFTA_Quarterly!$I86&gt;0,ROUND(IFTA_Quarterly!$I86*Int_Exchange_2!BW$5/100*BW$3,2),0)</f>
        <v>#VALUE!</v>
      </c>
      <c r="BX69" s="2" t="e">
        <f ca="1">+IF(IFTA_Quarterly!$I86&gt;0,ROUND(IFTA_Quarterly!$I86*Int_Exchange_2!BX$5/100*BX$3,2),0)</f>
        <v>#VALUE!</v>
      </c>
      <c r="BY69" s="2" t="e">
        <f ca="1">+IF(IFTA_Quarterly!$I86&gt;0,ROUND(IFTA_Quarterly!$I86*Int_Exchange_2!BY$5/100*BY$3,2),0)</f>
        <v>#VALUE!</v>
      </c>
      <c r="BZ69" s="2" t="e">
        <f ca="1">+IF(IFTA_Quarterly!$I86&gt;0,ROUND(IFTA_Quarterly!$I86*Int_Exchange_2!BZ$5/100*BZ$3,2),0)</f>
        <v>#VALUE!</v>
      </c>
      <c r="CA69" s="2" t="e">
        <f ca="1">+IF(IFTA_Quarterly!$I86&gt;0,ROUND(IFTA_Quarterly!$I86*Int_Exchange_2!CA$5/100*CA$3,2),0)</f>
        <v>#VALUE!</v>
      </c>
      <c r="CB69" s="2" t="e">
        <f ca="1">+IF(IFTA_Quarterly!$I86&gt;0,ROUND(IFTA_Quarterly!$I86*Int_Exchange_2!CB$5/100*CB$3,2),0)</f>
        <v>#VALUE!</v>
      </c>
      <c r="CC69" s="2" t="e">
        <f ca="1">+IF(IFTA_Quarterly!$I86&gt;0,ROUND(IFTA_Quarterly!$I86*Int_Exchange_2!CC$5/100*CC$3,2),0)</f>
        <v>#VALUE!</v>
      </c>
      <c r="CD69" s="2" t="e">
        <f ca="1">+IF(IFTA_Quarterly!$I86&gt;0,ROUND(IFTA_Quarterly!$I86*Int_Exchange_2!CD$5/100*CD$3,2),0)</f>
        <v>#VALUE!</v>
      </c>
      <c r="CE69" s="2" t="e">
        <f ca="1">+IF(IFTA_Quarterly!$I86&gt;0,ROUND(IFTA_Quarterly!$I86*Int_Exchange_2!CE$5/100*CE$3,2),0)</f>
        <v>#VALUE!</v>
      </c>
      <c r="CF69" s="2" t="e">
        <f ca="1">+IF(IFTA_Quarterly!$I86&gt;0,ROUND(IFTA_Quarterly!$I86*Int_Exchange_2!CF$5/100*CF$3,2),0)</f>
        <v>#VALUE!</v>
      </c>
      <c r="CG69" s="2" t="e">
        <f ca="1">+IF(IFTA_Quarterly!$I86&gt;0,ROUND(IFTA_Quarterly!$I86*Int_Exchange_2!CG$5/100*CG$3,2),0)</f>
        <v>#VALUE!</v>
      </c>
      <c r="CH69" s="2" t="e">
        <f ca="1">+IF(IFTA_Quarterly!$I86&gt;0,ROUND(IFTA_Quarterly!$I86*Int_Exchange_2!CH$5/100*CH$3,2),0)</f>
        <v>#VALUE!</v>
      </c>
      <c r="CI69" s="2" t="e">
        <f ca="1">+IF(IFTA_Quarterly!$I86&gt;0,ROUND(IFTA_Quarterly!$I86*Int_Exchange_2!CI$5/100*CI$3,2),0)</f>
        <v>#VALUE!</v>
      </c>
      <c r="CJ69" s="2" t="e">
        <f ca="1">+IF(IFTA_Quarterly!$I86&gt;0,ROUND(IFTA_Quarterly!$I86*Int_Exchange_2!CJ$5/100*CJ$3,2),0)</f>
        <v>#VALUE!</v>
      </c>
      <c r="CK69" s="2" t="e">
        <f ca="1">+IF(IFTA_Quarterly!$I86&gt;0,ROUND(IFTA_Quarterly!$I86*Int_Exchange_2!CK$5/100*CK$3,2),0)</f>
        <v>#VALUE!</v>
      </c>
      <c r="CL69" s="2" t="e">
        <f ca="1">+IF(IFTA_Quarterly!$I86&gt;0,ROUND(IFTA_Quarterly!$I86*Int_Exchange_2!CL$5/100*CL$3,2),0)</f>
        <v>#VALUE!</v>
      </c>
      <c r="CM69" s="2" t="e">
        <f ca="1">+IF(IFTA_Quarterly!$I86&gt;0,ROUND(IFTA_Quarterly!$I86*Int_Exchange_2!CM$5/100*CM$3,2),0)</f>
        <v>#VALUE!</v>
      </c>
      <c r="CN69" s="2" t="e">
        <f ca="1">+IF(IFTA_Quarterly!$I86&gt;0,ROUND(IFTA_Quarterly!$I86*Int_Exchange_2!CN$5/100*CN$3,2),0)</f>
        <v>#VALUE!</v>
      </c>
      <c r="CO69" s="2" t="e">
        <f ca="1">+IF(IFTA_Quarterly!$I86&gt;0,ROUND(IFTA_Quarterly!$I86*Int_Exchange_2!CO$5/100*CO$3,2),0)</f>
        <v>#VALUE!</v>
      </c>
      <c r="CP69" s="2" t="e">
        <f ca="1">+IF(IFTA_Quarterly!$I86&gt;0,ROUND(IFTA_Quarterly!$I86*Int_Exchange_2!CP$5/100*CP$3,2),0)</f>
        <v>#VALUE!</v>
      </c>
      <c r="CQ69" s="2" t="e">
        <f ca="1">+IF(IFTA_Quarterly!$I86&gt;0,ROUND(IFTA_Quarterly!$I86*Int_Exchange_2!CQ$5/100*CQ$3,2),0)</f>
        <v>#VALUE!</v>
      </c>
      <c r="CR69" s="2" t="e">
        <f ca="1">+IF(IFTA_Quarterly!$I86&gt;0,ROUND(IFTA_Quarterly!$I86*Int_Exchange_2!CR$5/100*CR$3,2),0)</f>
        <v>#VALUE!</v>
      </c>
      <c r="CS69" s="2" t="e">
        <f ca="1">+IF(IFTA_Quarterly!$I86&gt;0,ROUND(IFTA_Quarterly!$I86*Int_Exchange_2!CS$5/100*CS$3,2),0)</f>
        <v>#VALUE!</v>
      </c>
      <c r="CT69" s="2" t="e">
        <f ca="1">+IF(IFTA_Quarterly!$I86&gt;0,ROUND(IFTA_Quarterly!$I86*Int_Exchange_2!CT$5/100*CT$3,2),0)</f>
        <v>#VALUE!</v>
      </c>
      <c r="CU69" s="2" t="e">
        <f ca="1">+IF(IFTA_Quarterly!$I86&gt;0,ROUND(IFTA_Quarterly!$I86*Int_Exchange_2!CU$5/100*CU$3,2),0)</f>
        <v>#VALUE!</v>
      </c>
      <c r="CV69" s="2" t="e">
        <f ca="1">+IF(IFTA_Quarterly!$I86&gt;0,ROUND(IFTA_Quarterly!$I86*Int_Exchange_2!CV$5/100*CV$3,2),0)</f>
        <v>#VALUE!</v>
      </c>
      <c r="CW69" s="2" t="e">
        <f ca="1">+IF(IFTA_Quarterly!$I86&gt;0,ROUND(IFTA_Quarterly!$I86*Int_Exchange_2!CW$5/100*CW$3,2),0)</f>
        <v>#VALUE!</v>
      </c>
      <c r="CX69" s="2" t="e">
        <f ca="1">+IF(IFTA_Quarterly!$I86&gt;0,ROUND(IFTA_Quarterly!$I86*Int_Exchange_2!CX$5/100*CX$3,2),0)</f>
        <v>#VALUE!</v>
      </c>
      <c r="CY69" s="2" t="e">
        <f ca="1">+IF(IFTA_Quarterly!$I86&gt;0,ROUND(IFTA_Quarterly!$I86*Int_Exchange_2!CY$5/100*CY$3,2),0)</f>
        <v>#VALUE!</v>
      </c>
      <c r="CZ69" s="2" t="e">
        <f ca="1">+IF(IFTA_Quarterly!$I86&gt;0,ROUND(IFTA_Quarterly!$I86*Int_Exchange_2!CZ$5/100*CZ$3,2),0)</f>
        <v>#VALUE!</v>
      </c>
      <c r="DA69" s="2" t="e">
        <f ca="1">+IF(IFTA_Quarterly!$I86&gt;0,ROUND(IFTA_Quarterly!$I86*Int_Exchange_2!DA$5/100*DA$3,2),0)</f>
        <v>#VALUE!</v>
      </c>
      <c r="DB69" s="2" t="e">
        <f ca="1">+IF(IFTA_Quarterly!$I86&gt;0,ROUND(IFTA_Quarterly!$I86*Int_Exchange_2!DB$5/100*DB$3,2),0)</f>
        <v>#VALUE!</v>
      </c>
      <c r="DC69" s="2" t="e">
        <f ca="1">+IF(IFTA_Quarterly!$I86&gt;0,ROUND(IFTA_Quarterly!$I86*Int_Exchange_2!DC$5/100*DC$3,2),0)</f>
        <v>#VALUE!</v>
      </c>
      <c r="DD69" s="2" t="e">
        <f ca="1">+IF(IFTA_Quarterly!$I86&gt;0,ROUND(IFTA_Quarterly!$I86*Int_Exchange_2!DD$5/100*DD$3,2),0)</f>
        <v>#VALUE!</v>
      </c>
      <c r="DE69" s="2" t="e">
        <f ca="1">+IF(IFTA_Quarterly!$I86&gt;0,ROUND(IFTA_Quarterly!$I86*Int_Exchange_2!DE$5/100*DE$3,2),0)</f>
        <v>#VALUE!</v>
      </c>
      <c r="DF69" s="2" t="e">
        <f ca="1">+IF(IFTA_Quarterly!$I86&gt;0,ROUND(IFTA_Quarterly!$I86*Int_Exchange_2!DF$5/100*DF$3,2),0)</f>
        <v>#VALUE!</v>
      </c>
      <c r="DG69" s="2" t="e">
        <f ca="1">+IF(IFTA_Quarterly!$I86&gt;0,ROUND(IFTA_Quarterly!$I86*Int_Exchange_2!DG$5/100*DG$3,2),0)</f>
        <v>#VALUE!</v>
      </c>
      <c r="DH69" s="2" t="e">
        <f ca="1">+IF(IFTA_Quarterly!$I86&gt;0,ROUND(IFTA_Quarterly!$I86*Int_Exchange_2!DH$5/100*DH$3,2),0)</f>
        <v>#VALUE!</v>
      </c>
      <c r="DI69" s="2" t="e">
        <f ca="1">+IF(IFTA_Quarterly!$I86&gt;0,ROUND(IFTA_Quarterly!$I86*Int_Exchange_2!DI$5/100*DI$3,2),0)</f>
        <v>#VALUE!</v>
      </c>
      <c r="DJ69" s="2" t="e">
        <f ca="1">+IF(IFTA_Quarterly!$I86&gt;0,ROUND(IFTA_Quarterly!$I86*Int_Exchange_2!DJ$5/100*DJ$3,2),0)</f>
        <v>#VALUE!</v>
      </c>
      <c r="DK69" s="2" t="e">
        <f ca="1">+IF(IFTA_Quarterly!$I86&gt;0,ROUND(IFTA_Quarterly!$I86*Int_Exchange_2!DK$5/100*DK$3,2),0)</f>
        <v>#VALUE!</v>
      </c>
      <c r="DL69" s="2" t="e">
        <f ca="1">+IF(IFTA_Quarterly!$I86&gt;0,ROUND(IFTA_Quarterly!$I86*Int_Exchange_2!DL$5/100*DL$3,2),0)</f>
        <v>#VALUE!</v>
      </c>
      <c r="DM69" s="2" t="e">
        <f ca="1">+IF(IFTA_Quarterly!$I86&gt;0,ROUND(IFTA_Quarterly!$I86*Int_Exchange_2!DM$5/100*DM$3,2),0)</f>
        <v>#VALUE!</v>
      </c>
      <c r="DN69" s="2" t="e">
        <f ca="1">+IF(IFTA_Quarterly!$I86&gt;0,ROUND(IFTA_Quarterly!$I86*Int_Exchange_2!DN$5/100*DN$3,2),0)</f>
        <v>#VALUE!</v>
      </c>
      <c r="DO69" s="2" t="e">
        <f ca="1">+IF(IFTA_Quarterly!$I86&gt;0,ROUND(IFTA_Quarterly!$I86*Int_Exchange_2!DO$5/100*DO$3,2),0)</f>
        <v>#VALUE!</v>
      </c>
      <c r="DP69" s="2" t="e">
        <f ca="1">+IF(IFTA_Quarterly!$I86&gt;0,ROUND(IFTA_Quarterly!$I86*Int_Exchange_2!DP$5/100*DP$3,2),0)</f>
        <v>#VALUE!</v>
      </c>
      <c r="DQ69" s="2" t="e">
        <f ca="1">+IF(IFTA_Quarterly!$I86&gt;0,ROUND(IFTA_Quarterly!$I86*Int_Exchange_2!DQ$5/100*DQ$3,2),0)</f>
        <v>#VALUE!</v>
      </c>
      <c r="DR69" s="2" t="e">
        <f ca="1">+IF(IFTA_Quarterly!$I86&gt;0,ROUND(IFTA_Quarterly!$I86*Int_Exchange_2!DR$5/100*DR$3,2),0)</f>
        <v>#VALUE!</v>
      </c>
      <c r="DS69" s="2" t="e">
        <f ca="1">+IF(IFTA_Quarterly!$I86&gt;0,ROUND(IFTA_Quarterly!$I86*Int_Exchange_2!DS$5/100*DS$3,2),0)</f>
        <v>#VALUE!</v>
      </c>
      <c r="DT69" s="2" t="e">
        <f ca="1">+IF(IFTA_Quarterly!$I86&gt;0,ROUND(IFTA_Quarterly!$I86*Int_Exchange_2!DT$5/100*DT$3,2),0)</f>
        <v>#VALUE!</v>
      </c>
      <c r="DU69" s="2" t="e">
        <f ca="1">+IF(IFTA_Quarterly!$I86&gt;0,ROUND(IFTA_Quarterly!$I86*Int_Exchange_2!DU$5/100*DU$3,2),0)</f>
        <v>#VALUE!</v>
      </c>
      <c r="DV69" s="2" t="e">
        <f ca="1">+IF(IFTA_Quarterly!$I86&gt;0,ROUND(IFTA_Quarterly!$I86*Int_Exchange_2!DV$5/100*DV$3,2),0)</f>
        <v>#VALUE!</v>
      </c>
      <c r="DW69" s="2" t="e">
        <f ca="1">+IF(IFTA_Quarterly!$I86&gt;0,ROUND(IFTA_Quarterly!$I86*Int_Exchange_2!DW$5/100*DW$3,2),0)</f>
        <v>#VALUE!</v>
      </c>
      <c r="DX69" s="2" t="e">
        <f ca="1">+IF(IFTA_Quarterly!$I86&gt;0,ROUND(IFTA_Quarterly!$I86*Int_Exchange_2!DX$5/100*DX$3,2),0)</f>
        <v>#VALUE!</v>
      </c>
      <c r="DY69" s="2" t="e">
        <f ca="1">+IF(IFTA_Quarterly!$I86&gt;0,ROUND(IFTA_Quarterly!$I86*Int_Exchange_2!DY$5/100*DY$3,2),0)</f>
        <v>#VALUE!</v>
      </c>
      <c r="DZ69" s="2" t="e">
        <f ca="1">+IF(IFTA_Quarterly!$I86&gt;0,ROUND(IFTA_Quarterly!$I86*Int_Exchange_2!DZ$5/100*DZ$3,2),0)</f>
        <v>#VALUE!</v>
      </c>
      <c r="EA69" s="2" t="e">
        <f ca="1">+IF(IFTA_Quarterly!$I86&gt;0,ROUND(IFTA_Quarterly!$I86*Int_Exchange_2!EA$5/100*EA$3,2),0)</f>
        <v>#VALUE!</v>
      </c>
      <c r="EB69" s="2" t="e">
        <f ca="1">+IF(IFTA_Quarterly!$I86&gt;0,ROUND(IFTA_Quarterly!$I86*Int_Exchange_2!EB$5/100*EB$3,2),0)</f>
        <v>#VALUE!</v>
      </c>
      <c r="EC69" s="2" t="e">
        <f ca="1">+IF(IFTA_Quarterly!$I86&gt;0,ROUND(IFTA_Quarterly!$I86*Int_Exchange_2!EC$5/100*EC$3,2),0)</f>
        <v>#VALUE!</v>
      </c>
      <c r="ED69" s="2" t="e">
        <f ca="1">+IF(IFTA_Quarterly!$I86&gt;0,ROUND(IFTA_Quarterly!$I86*Int_Exchange_2!ED$5/100*ED$3,2),0)</f>
        <v>#VALUE!</v>
      </c>
      <c r="EE69" s="2" t="e">
        <f ca="1">+IF(IFTA_Quarterly!$I86&gt;0,ROUND(IFTA_Quarterly!$I86*Int_Exchange_2!EE$5/100*EE$3,2),0)</f>
        <v>#VALUE!</v>
      </c>
    </row>
    <row r="70" spans="1:135" x14ac:dyDescent="0.25">
      <c r="A70" s="2" t="s">
        <v>75</v>
      </c>
      <c r="B70" s="2" t="str">
        <f t="shared" ca="1" si="97"/>
        <v/>
      </c>
      <c r="C70" s="2" t="e">
        <f ca="1">+IF(IFTA_Quarterly!$I87&gt;0,ROUND(IFTA_Quarterly!$I87*Int_Exchange_2!C$5/100*C$3,2),0)</f>
        <v>#VALUE!</v>
      </c>
      <c r="D70" s="2" t="e">
        <f ca="1">+IF(IFTA_Quarterly!$I87&gt;0,ROUND(IFTA_Quarterly!$I87*Int_Exchange_2!D$5/100*D$3,2),0)</f>
        <v>#VALUE!</v>
      </c>
      <c r="E70" s="2" t="e">
        <f ca="1">+IF(IFTA_Quarterly!$I87&gt;0,ROUND(IFTA_Quarterly!$I87*Int_Exchange_2!E$5/100*E$3,2),0)</f>
        <v>#VALUE!</v>
      </c>
      <c r="F70" s="2" t="e">
        <f ca="1">+IF(IFTA_Quarterly!$I87&gt;0,ROUND(IFTA_Quarterly!$I87*Int_Exchange_2!F$5/100*F$3,2),0)</f>
        <v>#VALUE!</v>
      </c>
      <c r="G70" s="2" t="e">
        <f ca="1">+IF(IFTA_Quarterly!$I87&gt;0,ROUND(IFTA_Quarterly!$I87*Int_Exchange_2!G$5/100*G$3,2),0)</f>
        <v>#VALUE!</v>
      </c>
      <c r="H70" s="2" t="e">
        <f ca="1">+IF(IFTA_Quarterly!$I87&gt;0,ROUND(IFTA_Quarterly!$I87*Int_Exchange_2!H$5/100*H$3,2),0)</f>
        <v>#VALUE!</v>
      </c>
      <c r="I70" s="2" t="e">
        <f ca="1">+IF(IFTA_Quarterly!$I87&gt;0,ROUND(IFTA_Quarterly!$I87*Int_Exchange_2!I$5/100*I$3,2),0)</f>
        <v>#VALUE!</v>
      </c>
      <c r="J70" s="2" t="e">
        <f ca="1">+IF(IFTA_Quarterly!$I87&gt;0,ROUND(IFTA_Quarterly!$I87*Int_Exchange_2!J$5/100*J$3,2),0)</f>
        <v>#VALUE!</v>
      </c>
      <c r="K70" s="2" t="e">
        <f ca="1">+IF(IFTA_Quarterly!$I87&gt;0,ROUND(IFTA_Quarterly!$I87*Int_Exchange_2!K$5/100*K$3,2),0)</f>
        <v>#VALUE!</v>
      </c>
      <c r="L70" s="2" t="e">
        <f ca="1">+IF(IFTA_Quarterly!$I87&gt;0,ROUND(IFTA_Quarterly!$I87*Int_Exchange_2!L$5/100*L$3,2),0)</f>
        <v>#VALUE!</v>
      </c>
      <c r="M70" s="2" t="e">
        <f ca="1">+IF(IFTA_Quarterly!$I87&gt;0,ROUND(IFTA_Quarterly!$I87*Int_Exchange_2!M$5/100*M$3,2),0)</f>
        <v>#VALUE!</v>
      </c>
      <c r="N70" s="2" t="e">
        <f ca="1">+IF(IFTA_Quarterly!$I87&gt;0,ROUND(IFTA_Quarterly!$I87*Int_Exchange_2!N$5/100*N$3,2),0)</f>
        <v>#VALUE!</v>
      </c>
      <c r="O70" s="2" t="e">
        <f ca="1">+IF(IFTA_Quarterly!$I87&gt;0,ROUND(IFTA_Quarterly!$I87*Int_Exchange_2!O$5/100*O$3,2),0)</f>
        <v>#VALUE!</v>
      </c>
      <c r="P70" s="2" t="e">
        <f ca="1">+IF(IFTA_Quarterly!$I87&gt;0,ROUND(IFTA_Quarterly!$I87*Int_Exchange_2!P$5/100*P$3,2),0)</f>
        <v>#VALUE!</v>
      </c>
      <c r="Q70" s="2" t="e">
        <f ca="1">+IF(IFTA_Quarterly!$I87&gt;0,ROUND(IFTA_Quarterly!$I87*Int_Exchange_2!Q$5/100*Q$3,2),0)</f>
        <v>#VALUE!</v>
      </c>
      <c r="R70" s="2" t="e">
        <f ca="1">+IF(IFTA_Quarterly!$I87&gt;0,ROUND(IFTA_Quarterly!$I87*Int_Exchange_2!R$5/100*R$3,2),0)</f>
        <v>#VALUE!</v>
      </c>
      <c r="S70" s="2" t="e">
        <f ca="1">+IF(IFTA_Quarterly!$I87&gt;0,ROUND(IFTA_Quarterly!$I87*Int_Exchange_2!S$5/100*S$3,2),0)</f>
        <v>#VALUE!</v>
      </c>
      <c r="T70" s="2" t="e">
        <f ca="1">+IF(IFTA_Quarterly!$I87&gt;0,ROUND(IFTA_Quarterly!$I87*Int_Exchange_2!T$5/100*T$3,2),0)</f>
        <v>#VALUE!</v>
      </c>
      <c r="U70" s="2" t="e">
        <f ca="1">+IF(IFTA_Quarterly!$I87&gt;0,ROUND(IFTA_Quarterly!$I87*Int_Exchange_2!U$5/100*U$3,2),0)</f>
        <v>#VALUE!</v>
      </c>
      <c r="V70" s="2" t="e">
        <f ca="1">+IF(IFTA_Quarterly!$I87&gt;0,ROUND(IFTA_Quarterly!$I87*Int_Exchange_2!V$5/100*V$3,2),0)</f>
        <v>#VALUE!</v>
      </c>
      <c r="W70" s="2" t="e">
        <f ca="1">+IF(IFTA_Quarterly!$I87&gt;0,ROUND(IFTA_Quarterly!$I87*Int_Exchange_2!W$5/100*W$3,2),0)</f>
        <v>#VALUE!</v>
      </c>
      <c r="X70" s="2" t="e">
        <f ca="1">+IF(IFTA_Quarterly!$I87&gt;0,ROUND(IFTA_Quarterly!$I87*Int_Exchange_2!X$5/100*X$3,2),0)</f>
        <v>#VALUE!</v>
      </c>
      <c r="Y70" s="2" t="e">
        <f ca="1">+IF(IFTA_Quarterly!$I87&gt;0,ROUND(IFTA_Quarterly!$I87*Int_Exchange_2!Y$5/100*Y$3,2),0)</f>
        <v>#VALUE!</v>
      </c>
      <c r="Z70" s="2" t="e">
        <f ca="1">+IF(IFTA_Quarterly!$I87&gt;0,ROUND(IFTA_Quarterly!$I87*Int_Exchange_2!Z$5/100*Z$3,2),0)</f>
        <v>#VALUE!</v>
      </c>
      <c r="AA70" s="2" t="e">
        <f ca="1">+IF(IFTA_Quarterly!$I87&gt;0,ROUND(IFTA_Quarterly!$I87*Int_Exchange_2!AA$5/100*AA$3,2),0)</f>
        <v>#VALUE!</v>
      </c>
      <c r="AB70" s="2" t="e">
        <f ca="1">+IF(IFTA_Quarterly!$I87&gt;0,ROUND(IFTA_Quarterly!$I87*Int_Exchange_2!AB$5/100*AB$3,2),0)</f>
        <v>#VALUE!</v>
      </c>
      <c r="AC70" s="2" t="e">
        <f ca="1">+IF(IFTA_Quarterly!$I87&gt;0,ROUND(IFTA_Quarterly!$I87*Int_Exchange_2!AC$5/100*AC$3,2),0)</f>
        <v>#VALUE!</v>
      </c>
      <c r="AD70" s="2" t="e">
        <f ca="1">+IF(IFTA_Quarterly!$I87&gt;0,ROUND(IFTA_Quarterly!$I87*Int_Exchange_2!AD$5/100*AD$3,2),0)</f>
        <v>#VALUE!</v>
      </c>
      <c r="AE70" s="2" t="e">
        <f ca="1">+IF(IFTA_Quarterly!$I87&gt;0,ROUND(IFTA_Quarterly!$I87*Int_Exchange_2!AE$5/100*AE$3,2),0)</f>
        <v>#VALUE!</v>
      </c>
      <c r="AF70" s="2" t="e">
        <f ca="1">+IF(IFTA_Quarterly!$I87&gt;0,ROUND(IFTA_Quarterly!$I87*Int_Exchange_2!AF$5/100*AF$3,2),0)</f>
        <v>#VALUE!</v>
      </c>
      <c r="AG70" s="2" t="e">
        <f ca="1">+IF(IFTA_Quarterly!$I87&gt;0,ROUND(IFTA_Quarterly!$I87*Int_Exchange_2!AG$5/100*AG$3,2),0)</f>
        <v>#VALUE!</v>
      </c>
      <c r="AH70" s="2" t="e">
        <f ca="1">+IF(IFTA_Quarterly!$I87&gt;0,ROUND(IFTA_Quarterly!$I87*Int_Exchange_2!AH$5/100*AH$3,2),0)</f>
        <v>#VALUE!</v>
      </c>
      <c r="AI70" s="2" t="e">
        <f ca="1">+IF(IFTA_Quarterly!$I87&gt;0,ROUND(IFTA_Quarterly!$I87*Int_Exchange_2!AI$5/100*AI$3,2),0)</f>
        <v>#VALUE!</v>
      </c>
      <c r="AJ70" s="2" t="e">
        <f ca="1">+IF(IFTA_Quarterly!$I87&gt;0,ROUND(IFTA_Quarterly!$I87*Int_Exchange_2!AJ$5/100*AJ$3,2),0)</f>
        <v>#VALUE!</v>
      </c>
      <c r="AK70" s="2" t="e">
        <f ca="1">+IF(IFTA_Quarterly!$I87&gt;0,ROUND(IFTA_Quarterly!$I87*Int_Exchange_2!AK$5/100*AK$3,2),0)</f>
        <v>#VALUE!</v>
      </c>
      <c r="AL70" s="2" t="e">
        <f ca="1">+IF(IFTA_Quarterly!$I87&gt;0,ROUND(IFTA_Quarterly!$I87*Int_Exchange_2!AL$5/100*AL$3,2),0)</f>
        <v>#VALUE!</v>
      </c>
      <c r="AM70" s="2" t="e">
        <f ca="1">+IF(IFTA_Quarterly!$I87&gt;0,ROUND(IFTA_Quarterly!$I87*Int_Exchange_2!AM$5/100*AM$3,2),0)</f>
        <v>#VALUE!</v>
      </c>
      <c r="AN70" s="2" t="e">
        <f ca="1">+IF(IFTA_Quarterly!$I87&gt;0,ROUND(IFTA_Quarterly!$I87*Int_Exchange_2!AN$5/100*AN$3,2),0)</f>
        <v>#VALUE!</v>
      </c>
      <c r="AO70" s="2" t="e">
        <f ca="1">+IF(IFTA_Quarterly!$I87&gt;0,ROUND(IFTA_Quarterly!$I87*Int_Exchange_2!AO$5/100*AO$3,2),0)</f>
        <v>#VALUE!</v>
      </c>
      <c r="AP70" s="2" t="e">
        <f ca="1">+IF(IFTA_Quarterly!$I87&gt;0,ROUND(IFTA_Quarterly!$I87*Int_Exchange_2!AP$5/100*AP$3,2),0)</f>
        <v>#VALUE!</v>
      </c>
      <c r="AQ70" s="2" t="e">
        <f ca="1">+IF(IFTA_Quarterly!$I87&gt;0,ROUND(IFTA_Quarterly!$I87*Int_Exchange_2!AQ$5/100*AQ$3,2),0)</f>
        <v>#VALUE!</v>
      </c>
      <c r="AR70" s="2" t="e">
        <f ca="1">+IF(IFTA_Quarterly!$I87&gt;0,ROUND(IFTA_Quarterly!$I87*Int_Exchange_2!AR$5/100*AR$3,2),0)</f>
        <v>#VALUE!</v>
      </c>
      <c r="AS70" s="2" t="e">
        <f ca="1">+IF(IFTA_Quarterly!$I87&gt;0,ROUND(IFTA_Quarterly!$I87*Int_Exchange_2!AS$5/100*AS$3,2),0)</f>
        <v>#VALUE!</v>
      </c>
      <c r="AT70" s="2" t="e">
        <f ca="1">+IF(IFTA_Quarterly!$I87&gt;0,ROUND(IFTA_Quarterly!$I87*Int_Exchange_2!AT$5/100*AT$3,2),0)</f>
        <v>#VALUE!</v>
      </c>
      <c r="AU70" s="2" t="e">
        <f ca="1">+IF(IFTA_Quarterly!$I87&gt;0,ROUND(IFTA_Quarterly!$I87*Int_Exchange_2!AU$5/100*AU$3,2),0)</f>
        <v>#VALUE!</v>
      </c>
      <c r="AV70" s="2" t="e">
        <f ca="1">+IF(IFTA_Quarterly!$I87&gt;0,ROUND(IFTA_Quarterly!$I87*Int_Exchange_2!AV$5/100*AV$3,2),0)</f>
        <v>#VALUE!</v>
      </c>
      <c r="AW70" s="2" t="e">
        <f ca="1">+IF(IFTA_Quarterly!$I87&gt;0,ROUND(IFTA_Quarterly!$I87*Int_Exchange_2!AW$5/100*AW$3,2),0)</f>
        <v>#VALUE!</v>
      </c>
      <c r="AX70" s="2" t="e">
        <f ca="1">+IF(IFTA_Quarterly!$I87&gt;0,ROUND(IFTA_Quarterly!$I87*Int_Exchange_2!AX$5/100*AX$3,2),0)</f>
        <v>#VALUE!</v>
      </c>
      <c r="AY70" s="2" t="e">
        <f ca="1">+IF(IFTA_Quarterly!$I87&gt;0,ROUND(IFTA_Quarterly!$I87*Int_Exchange_2!AY$5/100*AY$3,2),0)</f>
        <v>#VALUE!</v>
      </c>
      <c r="AZ70" s="2" t="e">
        <f ca="1">+IF(IFTA_Quarterly!$I87&gt;0,ROUND(IFTA_Quarterly!$I87*Int_Exchange_2!AZ$5/100*AZ$3,2),0)</f>
        <v>#VALUE!</v>
      </c>
      <c r="BA70" s="2" t="e">
        <f ca="1">+IF(IFTA_Quarterly!$I87&gt;0,ROUND(IFTA_Quarterly!$I87*Int_Exchange_2!BA$5/100*BA$3,2),0)</f>
        <v>#VALUE!</v>
      </c>
      <c r="BB70" s="2" t="e">
        <f ca="1">+IF(IFTA_Quarterly!$I87&gt;0,ROUND(IFTA_Quarterly!$I87*Int_Exchange_2!BB$5/100*BB$3,2),0)</f>
        <v>#VALUE!</v>
      </c>
      <c r="BC70" s="2" t="e">
        <f ca="1">+IF(IFTA_Quarterly!$I87&gt;0,ROUND(IFTA_Quarterly!$I87*Int_Exchange_2!BC$5/100*BC$3,2),0)</f>
        <v>#VALUE!</v>
      </c>
      <c r="BD70" s="2" t="e">
        <f ca="1">+IF(IFTA_Quarterly!$I87&gt;0,ROUND(IFTA_Quarterly!$I87*Int_Exchange_2!BD$5/100*BD$3,2),0)</f>
        <v>#VALUE!</v>
      </c>
      <c r="BE70" s="2" t="e">
        <f ca="1">+IF(IFTA_Quarterly!$I87&gt;0,ROUND(IFTA_Quarterly!$I87*Int_Exchange_2!BE$5/100*BE$3,2),0)</f>
        <v>#VALUE!</v>
      </c>
      <c r="BF70" s="2" t="e">
        <f ca="1">+IF(IFTA_Quarterly!$I87&gt;0,ROUND(IFTA_Quarterly!$I87*Int_Exchange_2!BF$5/100*BF$3,2),0)</f>
        <v>#VALUE!</v>
      </c>
      <c r="BG70" s="2" t="e">
        <f ca="1">+IF(IFTA_Quarterly!$I87&gt;0,ROUND(IFTA_Quarterly!$I87*Int_Exchange_2!BG$5/100*BG$3,2),0)</f>
        <v>#VALUE!</v>
      </c>
      <c r="BH70" s="2" t="e">
        <f ca="1">+IF(IFTA_Quarterly!$I87&gt;0,ROUND(IFTA_Quarterly!$I87*Int_Exchange_2!BH$5/100*BH$3,2),0)</f>
        <v>#VALUE!</v>
      </c>
      <c r="BI70" s="2" t="e">
        <f ca="1">+IF(IFTA_Quarterly!$I87&gt;0,ROUND(IFTA_Quarterly!$I87*Int_Exchange_2!BI$5/100*BI$3,2),0)</f>
        <v>#VALUE!</v>
      </c>
      <c r="BJ70" s="2" t="e">
        <f ca="1">+IF(IFTA_Quarterly!$I87&gt;0,ROUND(IFTA_Quarterly!$I87*Int_Exchange_2!BJ$5/100*BJ$3,2),0)</f>
        <v>#VALUE!</v>
      </c>
      <c r="BK70" s="2" t="e">
        <f ca="1">+IF(IFTA_Quarterly!$I87&gt;0,ROUND(IFTA_Quarterly!$I87*Int_Exchange_2!BK$5/100*BK$3,2),0)</f>
        <v>#VALUE!</v>
      </c>
      <c r="BL70" s="2" t="e">
        <f ca="1">+IF(IFTA_Quarterly!$I87&gt;0,ROUND(IFTA_Quarterly!$I87*Int_Exchange_2!BL$5/100*BL$3,2),0)</f>
        <v>#VALUE!</v>
      </c>
      <c r="BM70" s="2" t="e">
        <f ca="1">+IF(IFTA_Quarterly!$I87&gt;0,ROUND(IFTA_Quarterly!$I87*Int_Exchange_2!BM$5/100*BM$3,2),0)</f>
        <v>#VALUE!</v>
      </c>
      <c r="BN70" s="2" t="e">
        <f ca="1">+IF(IFTA_Quarterly!$I87&gt;0,ROUND(IFTA_Quarterly!$I87*Int_Exchange_2!BN$5/100*BN$3,2),0)</f>
        <v>#VALUE!</v>
      </c>
      <c r="BO70" s="2" t="e">
        <f ca="1">+IF(IFTA_Quarterly!$I87&gt;0,ROUND(IFTA_Quarterly!$I87*Int_Exchange_2!BO$5/100*BO$3,2),0)</f>
        <v>#VALUE!</v>
      </c>
      <c r="BP70" s="2" t="e">
        <f ca="1">+IF(IFTA_Quarterly!$I87&gt;0,ROUND(IFTA_Quarterly!$I87*Int_Exchange_2!BP$5/100*BP$3,2),0)</f>
        <v>#VALUE!</v>
      </c>
      <c r="BQ70" s="2" t="e">
        <f ca="1">+IF(IFTA_Quarterly!$I87&gt;0,ROUND(IFTA_Quarterly!$I87*Int_Exchange_2!BQ$5/100*BQ$3,2),0)</f>
        <v>#VALUE!</v>
      </c>
      <c r="BR70" s="2" t="e">
        <f ca="1">+IF(IFTA_Quarterly!$I87&gt;0,ROUND(IFTA_Quarterly!$I87*Int_Exchange_2!BR$5/100*BR$3,2),0)</f>
        <v>#VALUE!</v>
      </c>
      <c r="BS70" s="2" t="e">
        <f ca="1">+IF(IFTA_Quarterly!$I87&gt;0,ROUND(IFTA_Quarterly!$I87*Int_Exchange_2!BS$5/100*BS$3,2),0)</f>
        <v>#VALUE!</v>
      </c>
      <c r="BT70" s="2" t="e">
        <f ca="1">+IF(IFTA_Quarterly!$I87&gt;0,ROUND(IFTA_Quarterly!$I87*Int_Exchange_2!BT$5/100*BT$3,2),0)</f>
        <v>#VALUE!</v>
      </c>
      <c r="BU70" s="2" t="e">
        <f ca="1">+IF(IFTA_Quarterly!$I87&gt;0,ROUND(IFTA_Quarterly!$I87*Int_Exchange_2!BU$5/100*BU$3,2),0)</f>
        <v>#VALUE!</v>
      </c>
      <c r="BV70" s="2" t="e">
        <f ca="1">+IF(IFTA_Quarterly!$I87&gt;0,ROUND(IFTA_Quarterly!$I87*Int_Exchange_2!BV$5/100*BV$3,2),0)</f>
        <v>#VALUE!</v>
      </c>
      <c r="BW70" s="2" t="e">
        <f ca="1">+IF(IFTA_Quarterly!$I87&gt;0,ROUND(IFTA_Quarterly!$I87*Int_Exchange_2!BW$5/100*BW$3,2),0)</f>
        <v>#VALUE!</v>
      </c>
      <c r="BX70" s="2" t="e">
        <f ca="1">+IF(IFTA_Quarterly!$I87&gt;0,ROUND(IFTA_Quarterly!$I87*Int_Exchange_2!BX$5/100*BX$3,2),0)</f>
        <v>#VALUE!</v>
      </c>
      <c r="BY70" s="2" t="e">
        <f ca="1">+IF(IFTA_Quarterly!$I87&gt;0,ROUND(IFTA_Quarterly!$I87*Int_Exchange_2!BY$5/100*BY$3,2),0)</f>
        <v>#VALUE!</v>
      </c>
      <c r="BZ70" s="2" t="e">
        <f ca="1">+IF(IFTA_Quarterly!$I87&gt;0,ROUND(IFTA_Quarterly!$I87*Int_Exchange_2!BZ$5/100*BZ$3,2),0)</f>
        <v>#VALUE!</v>
      </c>
      <c r="CA70" s="2" t="e">
        <f ca="1">+IF(IFTA_Quarterly!$I87&gt;0,ROUND(IFTA_Quarterly!$I87*Int_Exchange_2!CA$5/100*CA$3,2),0)</f>
        <v>#VALUE!</v>
      </c>
      <c r="CB70" s="2" t="e">
        <f ca="1">+IF(IFTA_Quarterly!$I87&gt;0,ROUND(IFTA_Quarterly!$I87*Int_Exchange_2!CB$5/100*CB$3,2),0)</f>
        <v>#VALUE!</v>
      </c>
      <c r="CC70" s="2" t="e">
        <f ca="1">+IF(IFTA_Quarterly!$I87&gt;0,ROUND(IFTA_Quarterly!$I87*Int_Exchange_2!CC$5/100*CC$3,2),0)</f>
        <v>#VALUE!</v>
      </c>
      <c r="CD70" s="2" t="e">
        <f ca="1">+IF(IFTA_Quarterly!$I87&gt;0,ROUND(IFTA_Quarterly!$I87*Int_Exchange_2!CD$5/100*CD$3,2),0)</f>
        <v>#VALUE!</v>
      </c>
      <c r="CE70" s="2" t="e">
        <f ca="1">+IF(IFTA_Quarterly!$I87&gt;0,ROUND(IFTA_Quarterly!$I87*Int_Exchange_2!CE$5/100*CE$3,2),0)</f>
        <v>#VALUE!</v>
      </c>
      <c r="CF70" s="2" t="e">
        <f ca="1">+IF(IFTA_Quarterly!$I87&gt;0,ROUND(IFTA_Quarterly!$I87*Int_Exchange_2!CF$5/100*CF$3,2),0)</f>
        <v>#VALUE!</v>
      </c>
      <c r="CG70" s="2" t="e">
        <f ca="1">+IF(IFTA_Quarterly!$I87&gt;0,ROUND(IFTA_Quarterly!$I87*Int_Exchange_2!CG$5/100*CG$3,2),0)</f>
        <v>#VALUE!</v>
      </c>
      <c r="CH70" s="2" t="e">
        <f ca="1">+IF(IFTA_Quarterly!$I87&gt;0,ROUND(IFTA_Quarterly!$I87*Int_Exchange_2!CH$5/100*CH$3,2),0)</f>
        <v>#VALUE!</v>
      </c>
      <c r="CI70" s="2" t="e">
        <f ca="1">+IF(IFTA_Quarterly!$I87&gt;0,ROUND(IFTA_Quarterly!$I87*Int_Exchange_2!CI$5/100*CI$3,2),0)</f>
        <v>#VALUE!</v>
      </c>
      <c r="CJ70" s="2" t="e">
        <f ca="1">+IF(IFTA_Quarterly!$I87&gt;0,ROUND(IFTA_Quarterly!$I87*Int_Exchange_2!CJ$5/100*CJ$3,2),0)</f>
        <v>#VALUE!</v>
      </c>
      <c r="CK70" s="2" t="e">
        <f ca="1">+IF(IFTA_Quarterly!$I87&gt;0,ROUND(IFTA_Quarterly!$I87*Int_Exchange_2!CK$5/100*CK$3,2),0)</f>
        <v>#VALUE!</v>
      </c>
      <c r="CL70" s="2" t="e">
        <f ca="1">+IF(IFTA_Quarterly!$I87&gt;0,ROUND(IFTA_Quarterly!$I87*Int_Exchange_2!CL$5/100*CL$3,2),0)</f>
        <v>#VALUE!</v>
      </c>
      <c r="CM70" s="2" t="e">
        <f ca="1">+IF(IFTA_Quarterly!$I87&gt;0,ROUND(IFTA_Quarterly!$I87*Int_Exchange_2!CM$5/100*CM$3,2),0)</f>
        <v>#VALUE!</v>
      </c>
      <c r="CN70" s="2" t="e">
        <f ca="1">+IF(IFTA_Quarterly!$I87&gt;0,ROUND(IFTA_Quarterly!$I87*Int_Exchange_2!CN$5/100*CN$3,2),0)</f>
        <v>#VALUE!</v>
      </c>
      <c r="CO70" s="2" t="e">
        <f ca="1">+IF(IFTA_Quarterly!$I87&gt;0,ROUND(IFTA_Quarterly!$I87*Int_Exchange_2!CO$5/100*CO$3,2),0)</f>
        <v>#VALUE!</v>
      </c>
      <c r="CP70" s="2" t="e">
        <f ca="1">+IF(IFTA_Quarterly!$I87&gt;0,ROUND(IFTA_Quarterly!$I87*Int_Exchange_2!CP$5/100*CP$3,2),0)</f>
        <v>#VALUE!</v>
      </c>
      <c r="CQ70" s="2" t="e">
        <f ca="1">+IF(IFTA_Quarterly!$I87&gt;0,ROUND(IFTA_Quarterly!$I87*Int_Exchange_2!CQ$5/100*CQ$3,2),0)</f>
        <v>#VALUE!</v>
      </c>
      <c r="CR70" s="2" t="e">
        <f ca="1">+IF(IFTA_Quarterly!$I87&gt;0,ROUND(IFTA_Quarterly!$I87*Int_Exchange_2!CR$5/100*CR$3,2),0)</f>
        <v>#VALUE!</v>
      </c>
      <c r="CS70" s="2" t="e">
        <f ca="1">+IF(IFTA_Quarterly!$I87&gt;0,ROUND(IFTA_Quarterly!$I87*Int_Exchange_2!CS$5/100*CS$3,2),0)</f>
        <v>#VALUE!</v>
      </c>
      <c r="CT70" s="2" t="e">
        <f ca="1">+IF(IFTA_Quarterly!$I87&gt;0,ROUND(IFTA_Quarterly!$I87*Int_Exchange_2!CT$5/100*CT$3,2),0)</f>
        <v>#VALUE!</v>
      </c>
      <c r="CU70" s="2" t="e">
        <f ca="1">+IF(IFTA_Quarterly!$I87&gt;0,ROUND(IFTA_Quarterly!$I87*Int_Exchange_2!CU$5/100*CU$3,2),0)</f>
        <v>#VALUE!</v>
      </c>
      <c r="CV70" s="2" t="e">
        <f ca="1">+IF(IFTA_Quarterly!$I87&gt;0,ROUND(IFTA_Quarterly!$I87*Int_Exchange_2!CV$5/100*CV$3,2),0)</f>
        <v>#VALUE!</v>
      </c>
      <c r="CW70" s="2" t="e">
        <f ca="1">+IF(IFTA_Quarterly!$I87&gt;0,ROUND(IFTA_Quarterly!$I87*Int_Exchange_2!CW$5/100*CW$3,2),0)</f>
        <v>#VALUE!</v>
      </c>
      <c r="CX70" s="2" t="e">
        <f ca="1">+IF(IFTA_Quarterly!$I87&gt;0,ROUND(IFTA_Quarterly!$I87*Int_Exchange_2!CX$5/100*CX$3,2),0)</f>
        <v>#VALUE!</v>
      </c>
      <c r="CY70" s="2" t="e">
        <f ca="1">+IF(IFTA_Quarterly!$I87&gt;0,ROUND(IFTA_Quarterly!$I87*Int_Exchange_2!CY$5/100*CY$3,2),0)</f>
        <v>#VALUE!</v>
      </c>
      <c r="CZ70" s="2" t="e">
        <f ca="1">+IF(IFTA_Quarterly!$I87&gt;0,ROUND(IFTA_Quarterly!$I87*Int_Exchange_2!CZ$5/100*CZ$3,2),0)</f>
        <v>#VALUE!</v>
      </c>
      <c r="DA70" s="2" t="e">
        <f ca="1">+IF(IFTA_Quarterly!$I87&gt;0,ROUND(IFTA_Quarterly!$I87*Int_Exchange_2!DA$5/100*DA$3,2),0)</f>
        <v>#VALUE!</v>
      </c>
      <c r="DB70" s="2" t="e">
        <f ca="1">+IF(IFTA_Quarterly!$I87&gt;0,ROUND(IFTA_Quarterly!$I87*Int_Exchange_2!DB$5/100*DB$3,2),0)</f>
        <v>#VALUE!</v>
      </c>
      <c r="DC70" s="2" t="e">
        <f ca="1">+IF(IFTA_Quarterly!$I87&gt;0,ROUND(IFTA_Quarterly!$I87*Int_Exchange_2!DC$5/100*DC$3,2),0)</f>
        <v>#VALUE!</v>
      </c>
      <c r="DD70" s="2" t="e">
        <f ca="1">+IF(IFTA_Quarterly!$I87&gt;0,ROUND(IFTA_Quarterly!$I87*Int_Exchange_2!DD$5/100*DD$3,2),0)</f>
        <v>#VALUE!</v>
      </c>
      <c r="DE70" s="2" t="e">
        <f ca="1">+IF(IFTA_Quarterly!$I87&gt;0,ROUND(IFTA_Quarterly!$I87*Int_Exchange_2!DE$5/100*DE$3,2),0)</f>
        <v>#VALUE!</v>
      </c>
      <c r="DF70" s="2" t="e">
        <f ca="1">+IF(IFTA_Quarterly!$I87&gt;0,ROUND(IFTA_Quarterly!$I87*Int_Exchange_2!DF$5/100*DF$3,2),0)</f>
        <v>#VALUE!</v>
      </c>
      <c r="DG70" s="2" t="e">
        <f ca="1">+IF(IFTA_Quarterly!$I87&gt;0,ROUND(IFTA_Quarterly!$I87*Int_Exchange_2!DG$5/100*DG$3,2),0)</f>
        <v>#VALUE!</v>
      </c>
      <c r="DH70" s="2" t="e">
        <f ca="1">+IF(IFTA_Quarterly!$I87&gt;0,ROUND(IFTA_Quarterly!$I87*Int_Exchange_2!DH$5/100*DH$3,2),0)</f>
        <v>#VALUE!</v>
      </c>
      <c r="DI70" s="2" t="e">
        <f ca="1">+IF(IFTA_Quarterly!$I87&gt;0,ROUND(IFTA_Quarterly!$I87*Int_Exchange_2!DI$5/100*DI$3,2),0)</f>
        <v>#VALUE!</v>
      </c>
      <c r="DJ70" s="2" t="e">
        <f ca="1">+IF(IFTA_Quarterly!$I87&gt;0,ROUND(IFTA_Quarterly!$I87*Int_Exchange_2!DJ$5/100*DJ$3,2),0)</f>
        <v>#VALUE!</v>
      </c>
      <c r="DK70" s="2" t="e">
        <f ca="1">+IF(IFTA_Quarterly!$I87&gt;0,ROUND(IFTA_Quarterly!$I87*Int_Exchange_2!DK$5/100*DK$3,2),0)</f>
        <v>#VALUE!</v>
      </c>
      <c r="DL70" s="2" t="e">
        <f ca="1">+IF(IFTA_Quarterly!$I87&gt;0,ROUND(IFTA_Quarterly!$I87*Int_Exchange_2!DL$5/100*DL$3,2),0)</f>
        <v>#VALUE!</v>
      </c>
      <c r="DM70" s="2" t="e">
        <f ca="1">+IF(IFTA_Quarterly!$I87&gt;0,ROUND(IFTA_Quarterly!$I87*Int_Exchange_2!DM$5/100*DM$3,2),0)</f>
        <v>#VALUE!</v>
      </c>
      <c r="DN70" s="2" t="e">
        <f ca="1">+IF(IFTA_Quarterly!$I87&gt;0,ROUND(IFTA_Quarterly!$I87*Int_Exchange_2!DN$5/100*DN$3,2),0)</f>
        <v>#VALUE!</v>
      </c>
      <c r="DO70" s="2" t="e">
        <f ca="1">+IF(IFTA_Quarterly!$I87&gt;0,ROUND(IFTA_Quarterly!$I87*Int_Exchange_2!DO$5/100*DO$3,2),0)</f>
        <v>#VALUE!</v>
      </c>
      <c r="DP70" s="2" t="e">
        <f ca="1">+IF(IFTA_Quarterly!$I87&gt;0,ROUND(IFTA_Quarterly!$I87*Int_Exchange_2!DP$5/100*DP$3,2),0)</f>
        <v>#VALUE!</v>
      </c>
      <c r="DQ70" s="2" t="e">
        <f ca="1">+IF(IFTA_Quarterly!$I87&gt;0,ROUND(IFTA_Quarterly!$I87*Int_Exchange_2!DQ$5/100*DQ$3,2),0)</f>
        <v>#VALUE!</v>
      </c>
      <c r="DR70" s="2" t="e">
        <f ca="1">+IF(IFTA_Quarterly!$I87&gt;0,ROUND(IFTA_Quarterly!$I87*Int_Exchange_2!DR$5/100*DR$3,2),0)</f>
        <v>#VALUE!</v>
      </c>
      <c r="DS70" s="2" t="e">
        <f ca="1">+IF(IFTA_Quarterly!$I87&gt;0,ROUND(IFTA_Quarterly!$I87*Int_Exchange_2!DS$5/100*DS$3,2),0)</f>
        <v>#VALUE!</v>
      </c>
      <c r="DT70" s="2" t="e">
        <f ca="1">+IF(IFTA_Quarterly!$I87&gt;0,ROUND(IFTA_Quarterly!$I87*Int_Exchange_2!DT$5/100*DT$3,2),0)</f>
        <v>#VALUE!</v>
      </c>
      <c r="DU70" s="2" t="e">
        <f ca="1">+IF(IFTA_Quarterly!$I87&gt;0,ROUND(IFTA_Quarterly!$I87*Int_Exchange_2!DU$5/100*DU$3,2),0)</f>
        <v>#VALUE!</v>
      </c>
      <c r="DV70" s="2" t="e">
        <f ca="1">+IF(IFTA_Quarterly!$I87&gt;0,ROUND(IFTA_Quarterly!$I87*Int_Exchange_2!DV$5/100*DV$3,2),0)</f>
        <v>#VALUE!</v>
      </c>
      <c r="DW70" s="2" t="e">
        <f ca="1">+IF(IFTA_Quarterly!$I87&gt;0,ROUND(IFTA_Quarterly!$I87*Int_Exchange_2!DW$5/100*DW$3,2),0)</f>
        <v>#VALUE!</v>
      </c>
      <c r="DX70" s="2" t="e">
        <f ca="1">+IF(IFTA_Quarterly!$I87&gt;0,ROUND(IFTA_Quarterly!$I87*Int_Exchange_2!DX$5/100*DX$3,2),0)</f>
        <v>#VALUE!</v>
      </c>
      <c r="DY70" s="2" t="e">
        <f ca="1">+IF(IFTA_Quarterly!$I87&gt;0,ROUND(IFTA_Quarterly!$I87*Int_Exchange_2!DY$5/100*DY$3,2),0)</f>
        <v>#VALUE!</v>
      </c>
      <c r="DZ70" s="2" t="e">
        <f ca="1">+IF(IFTA_Quarterly!$I87&gt;0,ROUND(IFTA_Quarterly!$I87*Int_Exchange_2!DZ$5/100*DZ$3,2),0)</f>
        <v>#VALUE!</v>
      </c>
      <c r="EA70" s="2" t="e">
        <f ca="1">+IF(IFTA_Quarterly!$I87&gt;0,ROUND(IFTA_Quarterly!$I87*Int_Exchange_2!EA$5/100*EA$3,2),0)</f>
        <v>#VALUE!</v>
      </c>
      <c r="EB70" s="2" t="e">
        <f ca="1">+IF(IFTA_Quarterly!$I87&gt;0,ROUND(IFTA_Quarterly!$I87*Int_Exchange_2!EB$5/100*EB$3,2),0)</f>
        <v>#VALUE!</v>
      </c>
      <c r="EC70" s="2" t="e">
        <f ca="1">+IF(IFTA_Quarterly!$I87&gt;0,ROUND(IFTA_Quarterly!$I87*Int_Exchange_2!EC$5/100*EC$3,2),0)</f>
        <v>#VALUE!</v>
      </c>
      <c r="ED70" s="2" t="e">
        <f ca="1">+IF(IFTA_Quarterly!$I87&gt;0,ROUND(IFTA_Quarterly!$I87*Int_Exchange_2!ED$5/100*ED$3,2),0)</f>
        <v>#VALUE!</v>
      </c>
      <c r="EE70" s="2" t="e">
        <f ca="1">+IF(IFTA_Quarterly!$I87&gt;0,ROUND(IFTA_Quarterly!$I87*Int_Exchange_2!EE$5/100*EE$3,2),0)</f>
        <v>#VALUE!</v>
      </c>
    </row>
    <row r="71" spans="1:135" x14ac:dyDescent="0.25">
      <c r="A71" s="2" t="s">
        <v>76</v>
      </c>
      <c r="B71" s="2" t="str">
        <f t="shared" ca="1" si="97"/>
        <v/>
      </c>
      <c r="C71" s="2" t="e">
        <f ca="1">+IF(IFTA_Quarterly!$I88&gt;0,ROUND(IFTA_Quarterly!$I88*Int_Exchange_2!C$5/100*C$3,2),0)</f>
        <v>#VALUE!</v>
      </c>
      <c r="D71" s="2" t="e">
        <f ca="1">+IF(IFTA_Quarterly!$I88&gt;0,ROUND(IFTA_Quarterly!$I88*Int_Exchange_2!D$5/100*D$3,2),0)</f>
        <v>#VALUE!</v>
      </c>
      <c r="E71" s="2" t="e">
        <f ca="1">+IF(IFTA_Quarterly!$I88&gt;0,ROUND(IFTA_Quarterly!$I88*Int_Exchange_2!E$5/100*E$3,2),0)</f>
        <v>#VALUE!</v>
      </c>
      <c r="F71" s="2" t="e">
        <f ca="1">+IF(IFTA_Quarterly!$I88&gt;0,ROUND(IFTA_Quarterly!$I88*Int_Exchange_2!F$5/100*F$3,2),0)</f>
        <v>#VALUE!</v>
      </c>
      <c r="G71" s="2" t="e">
        <f ca="1">+IF(IFTA_Quarterly!$I88&gt;0,ROUND(IFTA_Quarterly!$I88*Int_Exchange_2!G$5/100*G$3,2),0)</f>
        <v>#VALUE!</v>
      </c>
      <c r="H71" s="2" t="e">
        <f ca="1">+IF(IFTA_Quarterly!$I88&gt;0,ROUND(IFTA_Quarterly!$I88*Int_Exchange_2!H$5/100*H$3,2),0)</f>
        <v>#VALUE!</v>
      </c>
      <c r="I71" s="2" t="e">
        <f ca="1">+IF(IFTA_Quarterly!$I88&gt;0,ROUND(IFTA_Quarterly!$I88*Int_Exchange_2!I$5/100*I$3,2),0)</f>
        <v>#VALUE!</v>
      </c>
      <c r="J71" s="2" t="e">
        <f ca="1">+IF(IFTA_Quarterly!$I88&gt;0,ROUND(IFTA_Quarterly!$I88*Int_Exchange_2!J$5/100*J$3,2),0)</f>
        <v>#VALUE!</v>
      </c>
      <c r="K71" s="2" t="e">
        <f ca="1">+IF(IFTA_Quarterly!$I88&gt;0,ROUND(IFTA_Quarterly!$I88*Int_Exchange_2!K$5/100*K$3,2),0)</f>
        <v>#VALUE!</v>
      </c>
      <c r="L71" s="2" t="e">
        <f ca="1">+IF(IFTA_Quarterly!$I88&gt;0,ROUND(IFTA_Quarterly!$I88*Int_Exchange_2!L$5/100*L$3,2),0)</f>
        <v>#VALUE!</v>
      </c>
      <c r="M71" s="2" t="e">
        <f ca="1">+IF(IFTA_Quarterly!$I88&gt;0,ROUND(IFTA_Quarterly!$I88*Int_Exchange_2!M$5/100*M$3,2),0)</f>
        <v>#VALUE!</v>
      </c>
      <c r="N71" s="2" t="e">
        <f ca="1">+IF(IFTA_Quarterly!$I88&gt;0,ROUND(IFTA_Quarterly!$I88*Int_Exchange_2!N$5/100*N$3,2),0)</f>
        <v>#VALUE!</v>
      </c>
      <c r="O71" s="2" t="e">
        <f ca="1">+IF(IFTA_Quarterly!$I88&gt;0,ROUND(IFTA_Quarterly!$I88*Int_Exchange_2!O$5/100*O$3,2),0)</f>
        <v>#VALUE!</v>
      </c>
      <c r="P71" s="2" t="e">
        <f ca="1">+IF(IFTA_Quarterly!$I88&gt;0,ROUND(IFTA_Quarterly!$I88*Int_Exchange_2!P$5/100*P$3,2),0)</f>
        <v>#VALUE!</v>
      </c>
      <c r="Q71" s="2" t="e">
        <f ca="1">+IF(IFTA_Quarterly!$I88&gt;0,ROUND(IFTA_Quarterly!$I88*Int_Exchange_2!Q$5/100*Q$3,2),0)</f>
        <v>#VALUE!</v>
      </c>
      <c r="R71" s="2" t="e">
        <f ca="1">+IF(IFTA_Quarterly!$I88&gt;0,ROUND(IFTA_Quarterly!$I88*Int_Exchange_2!R$5/100*R$3,2),0)</f>
        <v>#VALUE!</v>
      </c>
      <c r="S71" s="2" t="e">
        <f ca="1">+IF(IFTA_Quarterly!$I88&gt;0,ROUND(IFTA_Quarterly!$I88*Int_Exchange_2!S$5/100*S$3,2),0)</f>
        <v>#VALUE!</v>
      </c>
      <c r="T71" s="2" t="e">
        <f ca="1">+IF(IFTA_Quarterly!$I88&gt;0,ROUND(IFTA_Quarterly!$I88*Int_Exchange_2!T$5/100*T$3,2),0)</f>
        <v>#VALUE!</v>
      </c>
      <c r="U71" s="2" t="e">
        <f ca="1">+IF(IFTA_Quarterly!$I88&gt;0,ROUND(IFTA_Quarterly!$I88*Int_Exchange_2!U$5/100*U$3,2),0)</f>
        <v>#VALUE!</v>
      </c>
      <c r="V71" s="2" t="e">
        <f ca="1">+IF(IFTA_Quarterly!$I88&gt;0,ROUND(IFTA_Quarterly!$I88*Int_Exchange_2!V$5/100*V$3,2),0)</f>
        <v>#VALUE!</v>
      </c>
      <c r="W71" s="2" t="e">
        <f ca="1">+IF(IFTA_Quarterly!$I88&gt;0,ROUND(IFTA_Quarterly!$I88*Int_Exchange_2!W$5/100*W$3,2),0)</f>
        <v>#VALUE!</v>
      </c>
      <c r="X71" s="2" t="e">
        <f ca="1">+IF(IFTA_Quarterly!$I88&gt;0,ROUND(IFTA_Quarterly!$I88*Int_Exchange_2!X$5/100*X$3,2),0)</f>
        <v>#VALUE!</v>
      </c>
      <c r="Y71" s="2" t="e">
        <f ca="1">+IF(IFTA_Quarterly!$I88&gt;0,ROUND(IFTA_Quarterly!$I88*Int_Exchange_2!Y$5/100*Y$3,2),0)</f>
        <v>#VALUE!</v>
      </c>
      <c r="Z71" s="2" t="e">
        <f ca="1">+IF(IFTA_Quarterly!$I88&gt;0,ROUND(IFTA_Quarterly!$I88*Int_Exchange_2!Z$5/100*Z$3,2),0)</f>
        <v>#VALUE!</v>
      </c>
      <c r="AA71" s="2" t="e">
        <f ca="1">+IF(IFTA_Quarterly!$I88&gt;0,ROUND(IFTA_Quarterly!$I88*Int_Exchange_2!AA$5/100*AA$3,2),0)</f>
        <v>#VALUE!</v>
      </c>
      <c r="AB71" s="2" t="e">
        <f ca="1">+IF(IFTA_Quarterly!$I88&gt;0,ROUND(IFTA_Quarterly!$I88*Int_Exchange_2!AB$5/100*AB$3,2),0)</f>
        <v>#VALUE!</v>
      </c>
      <c r="AC71" s="2" t="e">
        <f ca="1">+IF(IFTA_Quarterly!$I88&gt;0,ROUND(IFTA_Quarterly!$I88*Int_Exchange_2!AC$5/100*AC$3,2),0)</f>
        <v>#VALUE!</v>
      </c>
      <c r="AD71" s="2" t="e">
        <f ca="1">+IF(IFTA_Quarterly!$I88&gt;0,ROUND(IFTA_Quarterly!$I88*Int_Exchange_2!AD$5/100*AD$3,2),0)</f>
        <v>#VALUE!</v>
      </c>
      <c r="AE71" s="2" t="e">
        <f ca="1">+IF(IFTA_Quarterly!$I88&gt;0,ROUND(IFTA_Quarterly!$I88*Int_Exchange_2!AE$5/100*AE$3,2),0)</f>
        <v>#VALUE!</v>
      </c>
      <c r="AF71" s="2" t="e">
        <f ca="1">+IF(IFTA_Quarterly!$I88&gt;0,ROUND(IFTA_Quarterly!$I88*Int_Exchange_2!AF$5/100*AF$3,2),0)</f>
        <v>#VALUE!</v>
      </c>
      <c r="AG71" s="2" t="e">
        <f ca="1">+IF(IFTA_Quarterly!$I88&gt;0,ROUND(IFTA_Quarterly!$I88*Int_Exchange_2!AG$5/100*AG$3,2),0)</f>
        <v>#VALUE!</v>
      </c>
      <c r="AH71" s="2" t="e">
        <f ca="1">+IF(IFTA_Quarterly!$I88&gt;0,ROUND(IFTA_Quarterly!$I88*Int_Exchange_2!AH$5/100*AH$3,2),0)</f>
        <v>#VALUE!</v>
      </c>
      <c r="AI71" s="2" t="e">
        <f ca="1">+IF(IFTA_Quarterly!$I88&gt;0,ROUND(IFTA_Quarterly!$I88*Int_Exchange_2!AI$5/100*AI$3,2),0)</f>
        <v>#VALUE!</v>
      </c>
      <c r="AJ71" s="2" t="e">
        <f ca="1">+IF(IFTA_Quarterly!$I88&gt;0,ROUND(IFTA_Quarterly!$I88*Int_Exchange_2!AJ$5/100*AJ$3,2),0)</f>
        <v>#VALUE!</v>
      </c>
      <c r="AK71" s="2" t="e">
        <f ca="1">+IF(IFTA_Quarterly!$I88&gt;0,ROUND(IFTA_Quarterly!$I88*Int_Exchange_2!AK$5/100*AK$3,2),0)</f>
        <v>#VALUE!</v>
      </c>
      <c r="AL71" s="2" t="e">
        <f ca="1">+IF(IFTA_Quarterly!$I88&gt;0,ROUND(IFTA_Quarterly!$I88*Int_Exchange_2!AL$5/100*AL$3,2),0)</f>
        <v>#VALUE!</v>
      </c>
      <c r="AM71" s="2" t="e">
        <f ca="1">+IF(IFTA_Quarterly!$I88&gt;0,ROUND(IFTA_Quarterly!$I88*Int_Exchange_2!AM$5/100*AM$3,2),0)</f>
        <v>#VALUE!</v>
      </c>
      <c r="AN71" s="2" t="e">
        <f ca="1">+IF(IFTA_Quarterly!$I88&gt;0,ROUND(IFTA_Quarterly!$I88*Int_Exchange_2!AN$5/100*AN$3,2),0)</f>
        <v>#VALUE!</v>
      </c>
      <c r="AO71" s="2" t="e">
        <f ca="1">+IF(IFTA_Quarterly!$I88&gt;0,ROUND(IFTA_Quarterly!$I88*Int_Exchange_2!AO$5/100*AO$3,2),0)</f>
        <v>#VALUE!</v>
      </c>
      <c r="AP71" s="2" t="e">
        <f ca="1">+IF(IFTA_Quarterly!$I88&gt;0,ROUND(IFTA_Quarterly!$I88*Int_Exchange_2!AP$5/100*AP$3,2),0)</f>
        <v>#VALUE!</v>
      </c>
      <c r="AQ71" s="2" t="e">
        <f ca="1">+IF(IFTA_Quarterly!$I88&gt;0,ROUND(IFTA_Quarterly!$I88*Int_Exchange_2!AQ$5/100*AQ$3,2),0)</f>
        <v>#VALUE!</v>
      </c>
      <c r="AR71" s="2" t="e">
        <f ca="1">+IF(IFTA_Quarterly!$I88&gt;0,ROUND(IFTA_Quarterly!$I88*Int_Exchange_2!AR$5/100*AR$3,2),0)</f>
        <v>#VALUE!</v>
      </c>
      <c r="AS71" s="2" t="e">
        <f ca="1">+IF(IFTA_Quarterly!$I88&gt;0,ROUND(IFTA_Quarterly!$I88*Int_Exchange_2!AS$5/100*AS$3,2),0)</f>
        <v>#VALUE!</v>
      </c>
      <c r="AT71" s="2" t="e">
        <f ca="1">+IF(IFTA_Quarterly!$I88&gt;0,ROUND(IFTA_Quarterly!$I88*Int_Exchange_2!AT$5/100*AT$3,2),0)</f>
        <v>#VALUE!</v>
      </c>
      <c r="AU71" s="2" t="e">
        <f ca="1">+IF(IFTA_Quarterly!$I88&gt;0,ROUND(IFTA_Quarterly!$I88*Int_Exchange_2!AU$5/100*AU$3,2),0)</f>
        <v>#VALUE!</v>
      </c>
      <c r="AV71" s="2" t="e">
        <f ca="1">+IF(IFTA_Quarterly!$I88&gt;0,ROUND(IFTA_Quarterly!$I88*Int_Exchange_2!AV$5/100*AV$3,2),0)</f>
        <v>#VALUE!</v>
      </c>
      <c r="AW71" s="2" t="e">
        <f ca="1">+IF(IFTA_Quarterly!$I88&gt;0,ROUND(IFTA_Quarterly!$I88*Int_Exchange_2!AW$5/100*AW$3,2),0)</f>
        <v>#VALUE!</v>
      </c>
      <c r="AX71" s="2" t="e">
        <f ca="1">+IF(IFTA_Quarterly!$I88&gt;0,ROUND(IFTA_Quarterly!$I88*Int_Exchange_2!AX$5/100*AX$3,2),0)</f>
        <v>#VALUE!</v>
      </c>
      <c r="AY71" s="2" t="e">
        <f ca="1">+IF(IFTA_Quarterly!$I88&gt;0,ROUND(IFTA_Quarterly!$I88*Int_Exchange_2!AY$5/100*AY$3,2),0)</f>
        <v>#VALUE!</v>
      </c>
      <c r="AZ71" s="2" t="e">
        <f ca="1">+IF(IFTA_Quarterly!$I88&gt;0,ROUND(IFTA_Quarterly!$I88*Int_Exchange_2!AZ$5/100*AZ$3,2),0)</f>
        <v>#VALUE!</v>
      </c>
      <c r="BA71" s="2" t="e">
        <f ca="1">+IF(IFTA_Quarterly!$I88&gt;0,ROUND(IFTA_Quarterly!$I88*Int_Exchange_2!BA$5/100*BA$3,2),0)</f>
        <v>#VALUE!</v>
      </c>
      <c r="BB71" s="2" t="e">
        <f ca="1">+IF(IFTA_Quarterly!$I88&gt;0,ROUND(IFTA_Quarterly!$I88*Int_Exchange_2!BB$5/100*BB$3,2),0)</f>
        <v>#VALUE!</v>
      </c>
      <c r="BC71" s="2" t="e">
        <f ca="1">+IF(IFTA_Quarterly!$I88&gt;0,ROUND(IFTA_Quarterly!$I88*Int_Exchange_2!BC$5/100*BC$3,2),0)</f>
        <v>#VALUE!</v>
      </c>
      <c r="BD71" s="2" t="e">
        <f ca="1">+IF(IFTA_Quarterly!$I88&gt;0,ROUND(IFTA_Quarterly!$I88*Int_Exchange_2!BD$5/100*BD$3,2),0)</f>
        <v>#VALUE!</v>
      </c>
      <c r="BE71" s="2" t="e">
        <f ca="1">+IF(IFTA_Quarterly!$I88&gt;0,ROUND(IFTA_Quarterly!$I88*Int_Exchange_2!BE$5/100*BE$3,2),0)</f>
        <v>#VALUE!</v>
      </c>
      <c r="BF71" s="2" t="e">
        <f ca="1">+IF(IFTA_Quarterly!$I88&gt;0,ROUND(IFTA_Quarterly!$I88*Int_Exchange_2!BF$5/100*BF$3,2),0)</f>
        <v>#VALUE!</v>
      </c>
      <c r="BG71" s="2" t="e">
        <f ca="1">+IF(IFTA_Quarterly!$I88&gt;0,ROUND(IFTA_Quarterly!$I88*Int_Exchange_2!BG$5/100*BG$3,2),0)</f>
        <v>#VALUE!</v>
      </c>
      <c r="BH71" s="2" t="e">
        <f ca="1">+IF(IFTA_Quarterly!$I88&gt;0,ROUND(IFTA_Quarterly!$I88*Int_Exchange_2!BH$5/100*BH$3,2),0)</f>
        <v>#VALUE!</v>
      </c>
      <c r="BI71" s="2" t="e">
        <f ca="1">+IF(IFTA_Quarterly!$I88&gt;0,ROUND(IFTA_Quarterly!$I88*Int_Exchange_2!BI$5/100*BI$3,2),0)</f>
        <v>#VALUE!</v>
      </c>
      <c r="BJ71" s="2" t="e">
        <f ca="1">+IF(IFTA_Quarterly!$I88&gt;0,ROUND(IFTA_Quarterly!$I88*Int_Exchange_2!BJ$5/100*BJ$3,2),0)</f>
        <v>#VALUE!</v>
      </c>
      <c r="BK71" s="2" t="e">
        <f ca="1">+IF(IFTA_Quarterly!$I88&gt;0,ROUND(IFTA_Quarterly!$I88*Int_Exchange_2!BK$5/100*BK$3,2),0)</f>
        <v>#VALUE!</v>
      </c>
      <c r="BL71" s="2" t="e">
        <f ca="1">+IF(IFTA_Quarterly!$I88&gt;0,ROUND(IFTA_Quarterly!$I88*Int_Exchange_2!BL$5/100*BL$3,2),0)</f>
        <v>#VALUE!</v>
      </c>
      <c r="BM71" s="2" t="e">
        <f ca="1">+IF(IFTA_Quarterly!$I88&gt;0,ROUND(IFTA_Quarterly!$I88*Int_Exchange_2!BM$5/100*BM$3,2),0)</f>
        <v>#VALUE!</v>
      </c>
      <c r="BN71" s="2" t="e">
        <f ca="1">+IF(IFTA_Quarterly!$I88&gt;0,ROUND(IFTA_Quarterly!$I88*Int_Exchange_2!BN$5/100*BN$3,2),0)</f>
        <v>#VALUE!</v>
      </c>
      <c r="BO71" s="2" t="e">
        <f ca="1">+IF(IFTA_Quarterly!$I88&gt;0,ROUND(IFTA_Quarterly!$I88*Int_Exchange_2!BO$5/100*BO$3,2),0)</f>
        <v>#VALUE!</v>
      </c>
      <c r="BP71" s="2" t="e">
        <f ca="1">+IF(IFTA_Quarterly!$I88&gt;0,ROUND(IFTA_Quarterly!$I88*Int_Exchange_2!BP$5/100*BP$3,2),0)</f>
        <v>#VALUE!</v>
      </c>
      <c r="BQ71" s="2" t="e">
        <f ca="1">+IF(IFTA_Quarterly!$I88&gt;0,ROUND(IFTA_Quarterly!$I88*Int_Exchange_2!BQ$5/100*BQ$3,2),0)</f>
        <v>#VALUE!</v>
      </c>
      <c r="BR71" s="2" t="e">
        <f ca="1">+IF(IFTA_Quarterly!$I88&gt;0,ROUND(IFTA_Quarterly!$I88*Int_Exchange_2!BR$5/100*BR$3,2),0)</f>
        <v>#VALUE!</v>
      </c>
      <c r="BS71" s="2" t="e">
        <f ca="1">+IF(IFTA_Quarterly!$I88&gt;0,ROUND(IFTA_Quarterly!$I88*Int_Exchange_2!BS$5/100*BS$3,2),0)</f>
        <v>#VALUE!</v>
      </c>
      <c r="BT71" s="2" t="e">
        <f ca="1">+IF(IFTA_Quarterly!$I88&gt;0,ROUND(IFTA_Quarterly!$I88*Int_Exchange_2!BT$5/100*BT$3,2),0)</f>
        <v>#VALUE!</v>
      </c>
      <c r="BU71" s="2" t="e">
        <f ca="1">+IF(IFTA_Quarterly!$I88&gt;0,ROUND(IFTA_Quarterly!$I88*Int_Exchange_2!BU$5/100*BU$3,2),0)</f>
        <v>#VALUE!</v>
      </c>
      <c r="BV71" s="2" t="e">
        <f ca="1">+IF(IFTA_Quarterly!$I88&gt;0,ROUND(IFTA_Quarterly!$I88*Int_Exchange_2!BV$5/100*BV$3,2),0)</f>
        <v>#VALUE!</v>
      </c>
      <c r="BW71" s="2" t="e">
        <f ca="1">+IF(IFTA_Quarterly!$I88&gt;0,ROUND(IFTA_Quarterly!$I88*Int_Exchange_2!BW$5/100*BW$3,2),0)</f>
        <v>#VALUE!</v>
      </c>
      <c r="BX71" s="2" t="e">
        <f ca="1">+IF(IFTA_Quarterly!$I88&gt;0,ROUND(IFTA_Quarterly!$I88*Int_Exchange_2!BX$5/100*BX$3,2),0)</f>
        <v>#VALUE!</v>
      </c>
      <c r="BY71" s="2" t="e">
        <f ca="1">+IF(IFTA_Quarterly!$I88&gt;0,ROUND(IFTA_Quarterly!$I88*Int_Exchange_2!BY$5/100*BY$3,2),0)</f>
        <v>#VALUE!</v>
      </c>
      <c r="BZ71" s="2" t="e">
        <f ca="1">+IF(IFTA_Quarterly!$I88&gt;0,ROUND(IFTA_Quarterly!$I88*Int_Exchange_2!BZ$5/100*BZ$3,2),0)</f>
        <v>#VALUE!</v>
      </c>
      <c r="CA71" s="2" t="e">
        <f ca="1">+IF(IFTA_Quarterly!$I88&gt;0,ROUND(IFTA_Quarterly!$I88*Int_Exchange_2!CA$5/100*CA$3,2),0)</f>
        <v>#VALUE!</v>
      </c>
      <c r="CB71" s="2" t="e">
        <f ca="1">+IF(IFTA_Quarterly!$I88&gt;0,ROUND(IFTA_Quarterly!$I88*Int_Exchange_2!CB$5/100*CB$3,2),0)</f>
        <v>#VALUE!</v>
      </c>
      <c r="CC71" s="2" t="e">
        <f ca="1">+IF(IFTA_Quarterly!$I88&gt;0,ROUND(IFTA_Quarterly!$I88*Int_Exchange_2!CC$5/100*CC$3,2),0)</f>
        <v>#VALUE!</v>
      </c>
      <c r="CD71" s="2" t="e">
        <f ca="1">+IF(IFTA_Quarterly!$I88&gt;0,ROUND(IFTA_Quarterly!$I88*Int_Exchange_2!CD$5/100*CD$3,2),0)</f>
        <v>#VALUE!</v>
      </c>
      <c r="CE71" s="2" t="e">
        <f ca="1">+IF(IFTA_Quarterly!$I88&gt;0,ROUND(IFTA_Quarterly!$I88*Int_Exchange_2!CE$5/100*CE$3,2),0)</f>
        <v>#VALUE!</v>
      </c>
      <c r="CF71" s="2" t="e">
        <f ca="1">+IF(IFTA_Quarterly!$I88&gt;0,ROUND(IFTA_Quarterly!$I88*Int_Exchange_2!CF$5/100*CF$3,2),0)</f>
        <v>#VALUE!</v>
      </c>
      <c r="CG71" s="2" t="e">
        <f ca="1">+IF(IFTA_Quarterly!$I88&gt;0,ROUND(IFTA_Quarterly!$I88*Int_Exchange_2!CG$5/100*CG$3,2),0)</f>
        <v>#VALUE!</v>
      </c>
      <c r="CH71" s="2" t="e">
        <f ca="1">+IF(IFTA_Quarterly!$I88&gt;0,ROUND(IFTA_Quarterly!$I88*Int_Exchange_2!CH$5/100*CH$3,2),0)</f>
        <v>#VALUE!</v>
      </c>
      <c r="CI71" s="2" t="e">
        <f ca="1">+IF(IFTA_Quarterly!$I88&gt;0,ROUND(IFTA_Quarterly!$I88*Int_Exchange_2!CI$5/100*CI$3,2),0)</f>
        <v>#VALUE!</v>
      </c>
      <c r="CJ71" s="2" t="e">
        <f ca="1">+IF(IFTA_Quarterly!$I88&gt;0,ROUND(IFTA_Quarterly!$I88*Int_Exchange_2!CJ$5/100*CJ$3,2),0)</f>
        <v>#VALUE!</v>
      </c>
      <c r="CK71" s="2" t="e">
        <f ca="1">+IF(IFTA_Quarterly!$I88&gt;0,ROUND(IFTA_Quarterly!$I88*Int_Exchange_2!CK$5/100*CK$3,2),0)</f>
        <v>#VALUE!</v>
      </c>
      <c r="CL71" s="2" t="e">
        <f ca="1">+IF(IFTA_Quarterly!$I88&gt;0,ROUND(IFTA_Quarterly!$I88*Int_Exchange_2!CL$5/100*CL$3,2),0)</f>
        <v>#VALUE!</v>
      </c>
      <c r="CM71" s="2" t="e">
        <f ca="1">+IF(IFTA_Quarterly!$I88&gt;0,ROUND(IFTA_Quarterly!$I88*Int_Exchange_2!CM$5/100*CM$3,2),0)</f>
        <v>#VALUE!</v>
      </c>
      <c r="CN71" s="2" t="e">
        <f ca="1">+IF(IFTA_Quarterly!$I88&gt;0,ROUND(IFTA_Quarterly!$I88*Int_Exchange_2!CN$5/100*CN$3,2),0)</f>
        <v>#VALUE!</v>
      </c>
      <c r="CO71" s="2" t="e">
        <f ca="1">+IF(IFTA_Quarterly!$I88&gt;0,ROUND(IFTA_Quarterly!$I88*Int_Exchange_2!CO$5/100*CO$3,2),0)</f>
        <v>#VALUE!</v>
      </c>
      <c r="CP71" s="2" t="e">
        <f ca="1">+IF(IFTA_Quarterly!$I88&gt;0,ROUND(IFTA_Quarterly!$I88*Int_Exchange_2!CP$5/100*CP$3,2),0)</f>
        <v>#VALUE!</v>
      </c>
      <c r="CQ71" s="2" t="e">
        <f ca="1">+IF(IFTA_Quarterly!$I88&gt;0,ROUND(IFTA_Quarterly!$I88*Int_Exchange_2!CQ$5/100*CQ$3,2),0)</f>
        <v>#VALUE!</v>
      </c>
      <c r="CR71" s="2" t="e">
        <f ca="1">+IF(IFTA_Quarterly!$I88&gt;0,ROUND(IFTA_Quarterly!$I88*Int_Exchange_2!CR$5/100*CR$3,2),0)</f>
        <v>#VALUE!</v>
      </c>
      <c r="CS71" s="2" t="e">
        <f ca="1">+IF(IFTA_Quarterly!$I88&gt;0,ROUND(IFTA_Quarterly!$I88*Int_Exchange_2!CS$5/100*CS$3,2),0)</f>
        <v>#VALUE!</v>
      </c>
      <c r="CT71" s="2" t="e">
        <f ca="1">+IF(IFTA_Quarterly!$I88&gt;0,ROUND(IFTA_Quarterly!$I88*Int_Exchange_2!CT$5/100*CT$3,2),0)</f>
        <v>#VALUE!</v>
      </c>
      <c r="CU71" s="2" t="e">
        <f ca="1">+IF(IFTA_Quarterly!$I88&gt;0,ROUND(IFTA_Quarterly!$I88*Int_Exchange_2!CU$5/100*CU$3,2),0)</f>
        <v>#VALUE!</v>
      </c>
      <c r="CV71" s="2" t="e">
        <f ca="1">+IF(IFTA_Quarterly!$I88&gt;0,ROUND(IFTA_Quarterly!$I88*Int_Exchange_2!CV$5/100*CV$3,2),0)</f>
        <v>#VALUE!</v>
      </c>
      <c r="CW71" s="2" t="e">
        <f ca="1">+IF(IFTA_Quarterly!$I88&gt;0,ROUND(IFTA_Quarterly!$I88*Int_Exchange_2!CW$5/100*CW$3,2),0)</f>
        <v>#VALUE!</v>
      </c>
      <c r="CX71" s="2" t="e">
        <f ca="1">+IF(IFTA_Quarterly!$I88&gt;0,ROUND(IFTA_Quarterly!$I88*Int_Exchange_2!CX$5/100*CX$3,2),0)</f>
        <v>#VALUE!</v>
      </c>
      <c r="CY71" s="2" t="e">
        <f ca="1">+IF(IFTA_Quarterly!$I88&gt;0,ROUND(IFTA_Quarterly!$I88*Int_Exchange_2!CY$5/100*CY$3,2),0)</f>
        <v>#VALUE!</v>
      </c>
      <c r="CZ71" s="2" t="e">
        <f ca="1">+IF(IFTA_Quarterly!$I88&gt;0,ROUND(IFTA_Quarterly!$I88*Int_Exchange_2!CZ$5/100*CZ$3,2),0)</f>
        <v>#VALUE!</v>
      </c>
      <c r="DA71" s="2" t="e">
        <f ca="1">+IF(IFTA_Quarterly!$I88&gt;0,ROUND(IFTA_Quarterly!$I88*Int_Exchange_2!DA$5/100*DA$3,2),0)</f>
        <v>#VALUE!</v>
      </c>
      <c r="DB71" s="2" t="e">
        <f ca="1">+IF(IFTA_Quarterly!$I88&gt;0,ROUND(IFTA_Quarterly!$I88*Int_Exchange_2!DB$5/100*DB$3,2),0)</f>
        <v>#VALUE!</v>
      </c>
      <c r="DC71" s="2" t="e">
        <f ca="1">+IF(IFTA_Quarterly!$I88&gt;0,ROUND(IFTA_Quarterly!$I88*Int_Exchange_2!DC$5/100*DC$3,2),0)</f>
        <v>#VALUE!</v>
      </c>
      <c r="DD71" s="2" t="e">
        <f ca="1">+IF(IFTA_Quarterly!$I88&gt;0,ROUND(IFTA_Quarterly!$I88*Int_Exchange_2!DD$5/100*DD$3,2),0)</f>
        <v>#VALUE!</v>
      </c>
      <c r="DE71" s="2" t="e">
        <f ca="1">+IF(IFTA_Quarterly!$I88&gt;0,ROUND(IFTA_Quarterly!$I88*Int_Exchange_2!DE$5/100*DE$3,2),0)</f>
        <v>#VALUE!</v>
      </c>
      <c r="DF71" s="2" t="e">
        <f ca="1">+IF(IFTA_Quarterly!$I88&gt;0,ROUND(IFTA_Quarterly!$I88*Int_Exchange_2!DF$5/100*DF$3,2),0)</f>
        <v>#VALUE!</v>
      </c>
      <c r="DG71" s="2" t="e">
        <f ca="1">+IF(IFTA_Quarterly!$I88&gt;0,ROUND(IFTA_Quarterly!$I88*Int_Exchange_2!DG$5/100*DG$3,2),0)</f>
        <v>#VALUE!</v>
      </c>
      <c r="DH71" s="2" t="e">
        <f ca="1">+IF(IFTA_Quarterly!$I88&gt;0,ROUND(IFTA_Quarterly!$I88*Int_Exchange_2!DH$5/100*DH$3,2),0)</f>
        <v>#VALUE!</v>
      </c>
      <c r="DI71" s="2" t="e">
        <f ca="1">+IF(IFTA_Quarterly!$I88&gt;0,ROUND(IFTA_Quarterly!$I88*Int_Exchange_2!DI$5/100*DI$3,2),0)</f>
        <v>#VALUE!</v>
      </c>
      <c r="DJ71" s="2" t="e">
        <f ca="1">+IF(IFTA_Quarterly!$I88&gt;0,ROUND(IFTA_Quarterly!$I88*Int_Exchange_2!DJ$5/100*DJ$3,2),0)</f>
        <v>#VALUE!</v>
      </c>
      <c r="DK71" s="2" t="e">
        <f ca="1">+IF(IFTA_Quarterly!$I88&gt;0,ROUND(IFTA_Quarterly!$I88*Int_Exchange_2!DK$5/100*DK$3,2),0)</f>
        <v>#VALUE!</v>
      </c>
      <c r="DL71" s="2" t="e">
        <f ca="1">+IF(IFTA_Quarterly!$I88&gt;0,ROUND(IFTA_Quarterly!$I88*Int_Exchange_2!DL$5/100*DL$3,2),0)</f>
        <v>#VALUE!</v>
      </c>
      <c r="DM71" s="2" t="e">
        <f ca="1">+IF(IFTA_Quarterly!$I88&gt;0,ROUND(IFTA_Quarterly!$I88*Int_Exchange_2!DM$5/100*DM$3,2),0)</f>
        <v>#VALUE!</v>
      </c>
      <c r="DN71" s="2" t="e">
        <f ca="1">+IF(IFTA_Quarterly!$I88&gt;0,ROUND(IFTA_Quarterly!$I88*Int_Exchange_2!DN$5/100*DN$3,2),0)</f>
        <v>#VALUE!</v>
      </c>
      <c r="DO71" s="2" t="e">
        <f ca="1">+IF(IFTA_Quarterly!$I88&gt;0,ROUND(IFTA_Quarterly!$I88*Int_Exchange_2!DO$5/100*DO$3,2),0)</f>
        <v>#VALUE!</v>
      </c>
      <c r="DP71" s="2" t="e">
        <f ca="1">+IF(IFTA_Quarterly!$I88&gt;0,ROUND(IFTA_Quarterly!$I88*Int_Exchange_2!DP$5/100*DP$3,2),0)</f>
        <v>#VALUE!</v>
      </c>
      <c r="DQ71" s="2" t="e">
        <f ca="1">+IF(IFTA_Quarterly!$I88&gt;0,ROUND(IFTA_Quarterly!$I88*Int_Exchange_2!DQ$5/100*DQ$3,2),0)</f>
        <v>#VALUE!</v>
      </c>
      <c r="DR71" s="2" t="e">
        <f ca="1">+IF(IFTA_Quarterly!$I88&gt;0,ROUND(IFTA_Quarterly!$I88*Int_Exchange_2!DR$5/100*DR$3,2),0)</f>
        <v>#VALUE!</v>
      </c>
      <c r="DS71" s="2" t="e">
        <f ca="1">+IF(IFTA_Quarterly!$I88&gt;0,ROUND(IFTA_Quarterly!$I88*Int_Exchange_2!DS$5/100*DS$3,2),0)</f>
        <v>#VALUE!</v>
      </c>
      <c r="DT71" s="2" t="e">
        <f ca="1">+IF(IFTA_Quarterly!$I88&gt;0,ROUND(IFTA_Quarterly!$I88*Int_Exchange_2!DT$5/100*DT$3,2),0)</f>
        <v>#VALUE!</v>
      </c>
      <c r="DU71" s="2" t="e">
        <f ca="1">+IF(IFTA_Quarterly!$I88&gt;0,ROUND(IFTA_Quarterly!$I88*Int_Exchange_2!DU$5/100*DU$3,2),0)</f>
        <v>#VALUE!</v>
      </c>
      <c r="DV71" s="2" t="e">
        <f ca="1">+IF(IFTA_Quarterly!$I88&gt;0,ROUND(IFTA_Quarterly!$I88*Int_Exchange_2!DV$5/100*DV$3,2),0)</f>
        <v>#VALUE!</v>
      </c>
      <c r="DW71" s="2" t="e">
        <f ca="1">+IF(IFTA_Quarterly!$I88&gt;0,ROUND(IFTA_Quarterly!$I88*Int_Exchange_2!DW$5/100*DW$3,2),0)</f>
        <v>#VALUE!</v>
      </c>
      <c r="DX71" s="2" t="e">
        <f ca="1">+IF(IFTA_Quarterly!$I88&gt;0,ROUND(IFTA_Quarterly!$I88*Int_Exchange_2!DX$5/100*DX$3,2),0)</f>
        <v>#VALUE!</v>
      </c>
      <c r="DY71" s="2" t="e">
        <f ca="1">+IF(IFTA_Quarterly!$I88&gt;0,ROUND(IFTA_Quarterly!$I88*Int_Exchange_2!DY$5/100*DY$3,2),0)</f>
        <v>#VALUE!</v>
      </c>
      <c r="DZ71" s="2" t="e">
        <f ca="1">+IF(IFTA_Quarterly!$I88&gt;0,ROUND(IFTA_Quarterly!$I88*Int_Exchange_2!DZ$5/100*DZ$3,2),0)</f>
        <v>#VALUE!</v>
      </c>
      <c r="EA71" s="2" t="e">
        <f ca="1">+IF(IFTA_Quarterly!$I88&gt;0,ROUND(IFTA_Quarterly!$I88*Int_Exchange_2!EA$5/100*EA$3,2),0)</f>
        <v>#VALUE!</v>
      </c>
      <c r="EB71" s="2" t="e">
        <f ca="1">+IF(IFTA_Quarterly!$I88&gt;0,ROUND(IFTA_Quarterly!$I88*Int_Exchange_2!EB$5/100*EB$3,2),0)</f>
        <v>#VALUE!</v>
      </c>
      <c r="EC71" s="2" t="e">
        <f ca="1">+IF(IFTA_Quarterly!$I88&gt;0,ROUND(IFTA_Quarterly!$I88*Int_Exchange_2!EC$5/100*EC$3,2),0)</f>
        <v>#VALUE!</v>
      </c>
      <c r="ED71" s="2" t="e">
        <f ca="1">+IF(IFTA_Quarterly!$I88&gt;0,ROUND(IFTA_Quarterly!$I88*Int_Exchange_2!ED$5/100*ED$3,2),0)</f>
        <v>#VALUE!</v>
      </c>
      <c r="EE71" s="2" t="e">
        <f ca="1">+IF(IFTA_Quarterly!$I88&gt;0,ROUND(IFTA_Quarterly!$I88*Int_Exchange_2!EE$5/100*EE$3,2),0)</f>
        <v>#VALUE!</v>
      </c>
    </row>
    <row r="72" spans="1:135" x14ac:dyDescent="0.25">
      <c r="A72" s="2" t="s">
        <v>77</v>
      </c>
      <c r="B72" s="2" t="str">
        <f t="shared" ca="1" si="97"/>
        <v/>
      </c>
      <c r="C72" s="2" t="e">
        <f ca="1">+IF(IFTA_Quarterly!$I89&gt;0,ROUND(IFTA_Quarterly!$I89*Int_Exchange_2!C$5/100*C$3,2),0)</f>
        <v>#VALUE!</v>
      </c>
      <c r="D72" s="2" t="e">
        <f ca="1">+IF(IFTA_Quarterly!$I89&gt;0,ROUND(IFTA_Quarterly!$I89*Int_Exchange_2!D$5/100*D$3,2),0)</f>
        <v>#VALUE!</v>
      </c>
      <c r="E72" s="2" t="e">
        <f ca="1">+IF(IFTA_Quarterly!$I89&gt;0,ROUND(IFTA_Quarterly!$I89*Int_Exchange_2!E$5/100*E$3,2),0)</f>
        <v>#VALUE!</v>
      </c>
      <c r="F72" s="2" t="e">
        <f ca="1">+IF(IFTA_Quarterly!$I89&gt;0,ROUND(IFTA_Quarterly!$I89*Int_Exchange_2!F$5/100*F$3,2),0)</f>
        <v>#VALUE!</v>
      </c>
      <c r="G72" s="2" t="e">
        <f ca="1">+IF(IFTA_Quarterly!$I89&gt;0,ROUND(IFTA_Quarterly!$I89*Int_Exchange_2!G$5/100*G$3,2),0)</f>
        <v>#VALUE!</v>
      </c>
      <c r="H72" s="2" t="e">
        <f ca="1">+IF(IFTA_Quarterly!$I89&gt;0,ROUND(IFTA_Quarterly!$I89*Int_Exchange_2!H$5/100*H$3,2),0)</f>
        <v>#VALUE!</v>
      </c>
      <c r="I72" s="2" t="e">
        <f ca="1">+IF(IFTA_Quarterly!$I89&gt;0,ROUND(IFTA_Quarterly!$I89*Int_Exchange_2!I$5/100*I$3,2),0)</f>
        <v>#VALUE!</v>
      </c>
      <c r="J72" s="2" t="e">
        <f ca="1">+IF(IFTA_Quarterly!$I89&gt;0,ROUND(IFTA_Quarterly!$I89*Int_Exchange_2!J$5/100*J$3,2),0)</f>
        <v>#VALUE!</v>
      </c>
      <c r="K72" s="2" t="e">
        <f ca="1">+IF(IFTA_Quarterly!$I89&gt;0,ROUND(IFTA_Quarterly!$I89*Int_Exchange_2!K$5/100*K$3,2),0)</f>
        <v>#VALUE!</v>
      </c>
      <c r="L72" s="2" t="e">
        <f ca="1">+IF(IFTA_Quarterly!$I89&gt;0,ROUND(IFTA_Quarterly!$I89*Int_Exchange_2!L$5/100*L$3,2),0)</f>
        <v>#VALUE!</v>
      </c>
      <c r="M72" s="2" t="e">
        <f ca="1">+IF(IFTA_Quarterly!$I89&gt;0,ROUND(IFTA_Quarterly!$I89*Int_Exchange_2!M$5/100*M$3,2),0)</f>
        <v>#VALUE!</v>
      </c>
      <c r="N72" s="2" t="e">
        <f ca="1">+IF(IFTA_Quarterly!$I89&gt;0,ROUND(IFTA_Quarterly!$I89*Int_Exchange_2!N$5/100*N$3,2),0)</f>
        <v>#VALUE!</v>
      </c>
      <c r="O72" s="2" t="e">
        <f ca="1">+IF(IFTA_Quarterly!$I89&gt;0,ROUND(IFTA_Quarterly!$I89*Int_Exchange_2!O$5/100*O$3,2),0)</f>
        <v>#VALUE!</v>
      </c>
      <c r="P72" s="2" t="e">
        <f ca="1">+IF(IFTA_Quarterly!$I89&gt;0,ROUND(IFTA_Quarterly!$I89*Int_Exchange_2!P$5/100*P$3,2),0)</f>
        <v>#VALUE!</v>
      </c>
      <c r="Q72" s="2" t="e">
        <f ca="1">+IF(IFTA_Quarterly!$I89&gt;0,ROUND(IFTA_Quarterly!$I89*Int_Exchange_2!Q$5/100*Q$3,2),0)</f>
        <v>#VALUE!</v>
      </c>
      <c r="R72" s="2" t="e">
        <f ca="1">+IF(IFTA_Quarterly!$I89&gt;0,ROUND(IFTA_Quarterly!$I89*Int_Exchange_2!R$5/100*R$3,2),0)</f>
        <v>#VALUE!</v>
      </c>
      <c r="S72" s="2" t="e">
        <f ca="1">+IF(IFTA_Quarterly!$I89&gt;0,ROUND(IFTA_Quarterly!$I89*Int_Exchange_2!S$5/100*S$3,2),0)</f>
        <v>#VALUE!</v>
      </c>
      <c r="T72" s="2" t="e">
        <f ca="1">+IF(IFTA_Quarterly!$I89&gt;0,ROUND(IFTA_Quarterly!$I89*Int_Exchange_2!T$5/100*T$3,2),0)</f>
        <v>#VALUE!</v>
      </c>
      <c r="U72" s="2" t="e">
        <f ca="1">+IF(IFTA_Quarterly!$I89&gt;0,ROUND(IFTA_Quarterly!$I89*Int_Exchange_2!U$5/100*U$3,2),0)</f>
        <v>#VALUE!</v>
      </c>
      <c r="V72" s="2" t="e">
        <f ca="1">+IF(IFTA_Quarterly!$I89&gt;0,ROUND(IFTA_Quarterly!$I89*Int_Exchange_2!V$5/100*V$3,2),0)</f>
        <v>#VALUE!</v>
      </c>
      <c r="W72" s="2" t="e">
        <f ca="1">+IF(IFTA_Quarterly!$I89&gt;0,ROUND(IFTA_Quarterly!$I89*Int_Exchange_2!W$5/100*W$3,2),0)</f>
        <v>#VALUE!</v>
      </c>
      <c r="X72" s="2" t="e">
        <f ca="1">+IF(IFTA_Quarterly!$I89&gt;0,ROUND(IFTA_Quarterly!$I89*Int_Exchange_2!X$5/100*X$3,2),0)</f>
        <v>#VALUE!</v>
      </c>
      <c r="Y72" s="2" t="e">
        <f ca="1">+IF(IFTA_Quarterly!$I89&gt;0,ROUND(IFTA_Quarterly!$I89*Int_Exchange_2!Y$5/100*Y$3,2),0)</f>
        <v>#VALUE!</v>
      </c>
      <c r="Z72" s="2" t="e">
        <f ca="1">+IF(IFTA_Quarterly!$I89&gt;0,ROUND(IFTA_Quarterly!$I89*Int_Exchange_2!Z$5/100*Z$3,2),0)</f>
        <v>#VALUE!</v>
      </c>
      <c r="AA72" s="2" t="e">
        <f ca="1">+IF(IFTA_Quarterly!$I89&gt;0,ROUND(IFTA_Quarterly!$I89*Int_Exchange_2!AA$5/100*AA$3,2),0)</f>
        <v>#VALUE!</v>
      </c>
      <c r="AB72" s="2" t="e">
        <f ca="1">+IF(IFTA_Quarterly!$I89&gt;0,ROUND(IFTA_Quarterly!$I89*Int_Exchange_2!AB$5/100*AB$3,2),0)</f>
        <v>#VALUE!</v>
      </c>
      <c r="AC72" s="2" t="e">
        <f ca="1">+IF(IFTA_Quarterly!$I89&gt;0,ROUND(IFTA_Quarterly!$I89*Int_Exchange_2!AC$5/100*AC$3,2),0)</f>
        <v>#VALUE!</v>
      </c>
      <c r="AD72" s="2" t="e">
        <f ca="1">+IF(IFTA_Quarterly!$I89&gt;0,ROUND(IFTA_Quarterly!$I89*Int_Exchange_2!AD$5/100*AD$3,2),0)</f>
        <v>#VALUE!</v>
      </c>
      <c r="AE72" s="2" t="e">
        <f ca="1">+IF(IFTA_Quarterly!$I89&gt;0,ROUND(IFTA_Quarterly!$I89*Int_Exchange_2!AE$5/100*AE$3,2),0)</f>
        <v>#VALUE!</v>
      </c>
      <c r="AF72" s="2" t="e">
        <f ca="1">+IF(IFTA_Quarterly!$I89&gt;0,ROUND(IFTA_Quarterly!$I89*Int_Exchange_2!AF$5/100*AF$3,2),0)</f>
        <v>#VALUE!</v>
      </c>
      <c r="AG72" s="2" t="e">
        <f ca="1">+IF(IFTA_Quarterly!$I89&gt;0,ROUND(IFTA_Quarterly!$I89*Int_Exchange_2!AG$5/100*AG$3,2),0)</f>
        <v>#VALUE!</v>
      </c>
      <c r="AH72" s="2" t="e">
        <f ca="1">+IF(IFTA_Quarterly!$I89&gt;0,ROUND(IFTA_Quarterly!$I89*Int_Exchange_2!AH$5/100*AH$3,2),0)</f>
        <v>#VALUE!</v>
      </c>
      <c r="AI72" s="2" t="e">
        <f ca="1">+IF(IFTA_Quarterly!$I89&gt;0,ROUND(IFTA_Quarterly!$I89*Int_Exchange_2!AI$5/100*AI$3,2),0)</f>
        <v>#VALUE!</v>
      </c>
      <c r="AJ72" s="2" t="e">
        <f ca="1">+IF(IFTA_Quarterly!$I89&gt;0,ROUND(IFTA_Quarterly!$I89*Int_Exchange_2!AJ$5/100*AJ$3,2),0)</f>
        <v>#VALUE!</v>
      </c>
      <c r="AK72" s="2" t="e">
        <f ca="1">+IF(IFTA_Quarterly!$I89&gt;0,ROUND(IFTA_Quarterly!$I89*Int_Exchange_2!AK$5/100*AK$3,2),0)</f>
        <v>#VALUE!</v>
      </c>
      <c r="AL72" s="2" t="e">
        <f ca="1">+IF(IFTA_Quarterly!$I89&gt;0,ROUND(IFTA_Quarterly!$I89*Int_Exchange_2!AL$5/100*AL$3,2),0)</f>
        <v>#VALUE!</v>
      </c>
      <c r="AM72" s="2" t="e">
        <f ca="1">+IF(IFTA_Quarterly!$I89&gt;0,ROUND(IFTA_Quarterly!$I89*Int_Exchange_2!AM$5/100*AM$3,2),0)</f>
        <v>#VALUE!</v>
      </c>
      <c r="AN72" s="2" t="e">
        <f ca="1">+IF(IFTA_Quarterly!$I89&gt;0,ROUND(IFTA_Quarterly!$I89*Int_Exchange_2!AN$5/100*AN$3,2),0)</f>
        <v>#VALUE!</v>
      </c>
      <c r="AO72" s="2" t="e">
        <f ca="1">+IF(IFTA_Quarterly!$I89&gt;0,ROUND(IFTA_Quarterly!$I89*Int_Exchange_2!AO$5/100*AO$3,2),0)</f>
        <v>#VALUE!</v>
      </c>
      <c r="AP72" s="2" t="e">
        <f ca="1">+IF(IFTA_Quarterly!$I89&gt;0,ROUND(IFTA_Quarterly!$I89*Int_Exchange_2!AP$5/100*AP$3,2),0)</f>
        <v>#VALUE!</v>
      </c>
      <c r="AQ72" s="2" t="e">
        <f ca="1">+IF(IFTA_Quarterly!$I89&gt;0,ROUND(IFTA_Quarterly!$I89*Int_Exchange_2!AQ$5/100*AQ$3,2),0)</f>
        <v>#VALUE!</v>
      </c>
      <c r="AR72" s="2" t="e">
        <f ca="1">+IF(IFTA_Quarterly!$I89&gt;0,ROUND(IFTA_Quarterly!$I89*Int_Exchange_2!AR$5/100*AR$3,2),0)</f>
        <v>#VALUE!</v>
      </c>
      <c r="AS72" s="2" t="e">
        <f ca="1">+IF(IFTA_Quarterly!$I89&gt;0,ROUND(IFTA_Quarterly!$I89*Int_Exchange_2!AS$5/100*AS$3,2),0)</f>
        <v>#VALUE!</v>
      </c>
      <c r="AT72" s="2" t="e">
        <f ca="1">+IF(IFTA_Quarterly!$I89&gt;0,ROUND(IFTA_Quarterly!$I89*Int_Exchange_2!AT$5/100*AT$3,2),0)</f>
        <v>#VALUE!</v>
      </c>
      <c r="AU72" s="2" t="e">
        <f ca="1">+IF(IFTA_Quarterly!$I89&gt;0,ROUND(IFTA_Quarterly!$I89*Int_Exchange_2!AU$5/100*AU$3,2),0)</f>
        <v>#VALUE!</v>
      </c>
      <c r="AV72" s="2" t="e">
        <f ca="1">+IF(IFTA_Quarterly!$I89&gt;0,ROUND(IFTA_Quarterly!$I89*Int_Exchange_2!AV$5/100*AV$3,2),0)</f>
        <v>#VALUE!</v>
      </c>
      <c r="AW72" s="2" t="e">
        <f ca="1">+IF(IFTA_Quarterly!$I89&gt;0,ROUND(IFTA_Quarterly!$I89*Int_Exchange_2!AW$5/100*AW$3,2),0)</f>
        <v>#VALUE!</v>
      </c>
      <c r="AX72" s="2" t="e">
        <f ca="1">+IF(IFTA_Quarterly!$I89&gt;0,ROUND(IFTA_Quarterly!$I89*Int_Exchange_2!AX$5/100*AX$3,2),0)</f>
        <v>#VALUE!</v>
      </c>
      <c r="AY72" s="2" t="e">
        <f ca="1">+IF(IFTA_Quarterly!$I89&gt;0,ROUND(IFTA_Quarterly!$I89*Int_Exchange_2!AY$5/100*AY$3,2),0)</f>
        <v>#VALUE!</v>
      </c>
      <c r="AZ72" s="2" t="e">
        <f ca="1">+IF(IFTA_Quarterly!$I89&gt;0,ROUND(IFTA_Quarterly!$I89*Int_Exchange_2!AZ$5/100*AZ$3,2),0)</f>
        <v>#VALUE!</v>
      </c>
      <c r="BA72" s="2" t="e">
        <f ca="1">+IF(IFTA_Quarterly!$I89&gt;0,ROUND(IFTA_Quarterly!$I89*Int_Exchange_2!BA$5/100*BA$3,2),0)</f>
        <v>#VALUE!</v>
      </c>
      <c r="BB72" s="2" t="e">
        <f ca="1">+IF(IFTA_Quarterly!$I89&gt;0,ROUND(IFTA_Quarterly!$I89*Int_Exchange_2!BB$5/100*BB$3,2),0)</f>
        <v>#VALUE!</v>
      </c>
      <c r="BC72" s="2" t="e">
        <f ca="1">+IF(IFTA_Quarterly!$I89&gt;0,ROUND(IFTA_Quarterly!$I89*Int_Exchange_2!BC$5/100*BC$3,2),0)</f>
        <v>#VALUE!</v>
      </c>
      <c r="BD72" s="2" t="e">
        <f ca="1">+IF(IFTA_Quarterly!$I89&gt;0,ROUND(IFTA_Quarterly!$I89*Int_Exchange_2!BD$5/100*BD$3,2),0)</f>
        <v>#VALUE!</v>
      </c>
      <c r="BE72" s="2" t="e">
        <f ca="1">+IF(IFTA_Quarterly!$I89&gt;0,ROUND(IFTA_Quarterly!$I89*Int_Exchange_2!BE$5/100*BE$3,2),0)</f>
        <v>#VALUE!</v>
      </c>
      <c r="BF72" s="2" t="e">
        <f ca="1">+IF(IFTA_Quarterly!$I89&gt;0,ROUND(IFTA_Quarterly!$I89*Int_Exchange_2!BF$5/100*BF$3,2),0)</f>
        <v>#VALUE!</v>
      </c>
      <c r="BG72" s="2" t="e">
        <f ca="1">+IF(IFTA_Quarterly!$I89&gt;0,ROUND(IFTA_Quarterly!$I89*Int_Exchange_2!BG$5/100*BG$3,2),0)</f>
        <v>#VALUE!</v>
      </c>
      <c r="BH72" s="2" t="e">
        <f ca="1">+IF(IFTA_Quarterly!$I89&gt;0,ROUND(IFTA_Quarterly!$I89*Int_Exchange_2!BH$5/100*BH$3,2),0)</f>
        <v>#VALUE!</v>
      </c>
      <c r="BI72" s="2" t="e">
        <f ca="1">+IF(IFTA_Quarterly!$I89&gt;0,ROUND(IFTA_Quarterly!$I89*Int_Exchange_2!BI$5/100*BI$3,2),0)</f>
        <v>#VALUE!</v>
      </c>
      <c r="BJ72" s="2" t="e">
        <f ca="1">+IF(IFTA_Quarterly!$I89&gt;0,ROUND(IFTA_Quarterly!$I89*Int_Exchange_2!BJ$5/100*BJ$3,2),0)</f>
        <v>#VALUE!</v>
      </c>
      <c r="BK72" s="2" t="e">
        <f ca="1">+IF(IFTA_Quarterly!$I89&gt;0,ROUND(IFTA_Quarterly!$I89*Int_Exchange_2!BK$5/100*BK$3,2),0)</f>
        <v>#VALUE!</v>
      </c>
      <c r="BL72" s="2" t="e">
        <f ca="1">+IF(IFTA_Quarterly!$I89&gt;0,ROUND(IFTA_Quarterly!$I89*Int_Exchange_2!BL$5/100*BL$3,2),0)</f>
        <v>#VALUE!</v>
      </c>
      <c r="BM72" s="2" t="e">
        <f ca="1">+IF(IFTA_Quarterly!$I89&gt;0,ROUND(IFTA_Quarterly!$I89*Int_Exchange_2!BM$5/100*BM$3,2),0)</f>
        <v>#VALUE!</v>
      </c>
      <c r="BN72" s="2" t="e">
        <f ca="1">+IF(IFTA_Quarterly!$I89&gt;0,ROUND(IFTA_Quarterly!$I89*Int_Exchange_2!BN$5/100*BN$3,2),0)</f>
        <v>#VALUE!</v>
      </c>
      <c r="BO72" s="2" t="e">
        <f ca="1">+IF(IFTA_Quarterly!$I89&gt;0,ROUND(IFTA_Quarterly!$I89*Int_Exchange_2!BO$5/100*BO$3,2),0)</f>
        <v>#VALUE!</v>
      </c>
      <c r="BP72" s="2" t="e">
        <f ca="1">+IF(IFTA_Quarterly!$I89&gt;0,ROUND(IFTA_Quarterly!$I89*Int_Exchange_2!BP$5/100*BP$3,2),0)</f>
        <v>#VALUE!</v>
      </c>
      <c r="BQ72" s="2" t="e">
        <f ca="1">+IF(IFTA_Quarterly!$I89&gt;0,ROUND(IFTA_Quarterly!$I89*Int_Exchange_2!BQ$5/100*BQ$3,2),0)</f>
        <v>#VALUE!</v>
      </c>
      <c r="BR72" s="2" t="e">
        <f ca="1">+IF(IFTA_Quarterly!$I89&gt;0,ROUND(IFTA_Quarterly!$I89*Int_Exchange_2!BR$5/100*BR$3,2),0)</f>
        <v>#VALUE!</v>
      </c>
      <c r="BS72" s="2" t="e">
        <f ca="1">+IF(IFTA_Quarterly!$I89&gt;0,ROUND(IFTA_Quarterly!$I89*Int_Exchange_2!BS$5/100*BS$3,2),0)</f>
        <v>#VALUE!</v>
      </c>
      <c r="BT72" s="2" t="e">
        <f ca="1">+IF(IFTA_Quarterly!$I89&gt;0,ROUND(IFTA_Quarterly!$I89*Int_Exchange_2!BT$5/100*BT$3,2),0)</f>
        <v>#VALUE!</v>
      </c>
      <c r="BU72" s="2" t="e">
        <f ca="1">+IF(IFTA_Quarterly!$I89&gt;0,ROUND(IFTA_Quarterly!$I89*Int_Exchange_2!BU$5/100*BU$3,2),0)</f>
        <v>#VALUE!</v>
      </c>
      <c r="BV72" s="2" t="e">
        <f ca="1">+IF(IFTA_Quarterly!$I89&gt;0,ROUND(IFTA_Quarterly!$I89*Int_Exchange_2!BV$5/100*BV$3,2),0)</f>
        <v>#VALUE!</v>
      </c>
      <c r="BW72" s="2" t="e">
        <f ca="1">+IF(IFTA_Quarterly!$I89&gt;0,ROUND(IFTA_Quarterly!$I89*Int_Exchange_2!BW$5/100*BW$3,2),0)</f>
        <v>#VALUE!</v>
      </c>
      <c r="BX72" s="2" t="e">
        <f ca="1">+IF(IFTA_Quarterly!$I89&gt;0,ROUND(IFTA_Quarterly!$I89*Int_Exchange_2!BX$5/100*BX$3,2),0)</f>
        <v>#VALUE!</v>
      </c>
      <c r="BY72" s="2" t="e">
        <f ca="1">+IF(IFTA_Quarterly!$I89&gt;0,ROUND(IFTA_Quarterly!$I89*Int_Exchange_2!BY$5/100*BY$3,2),0)</f>
        <v>#VALUE!</v>
      </c>
      <c r="BZ72" s="2" t="e">
        <f ca="1">+IF(IFTA_Quarterly!$I89&gt;0,ROUND(IFTA_Quarterly!$I89*Int_Exchange_2!BZ$5/100*BZ$3,2),0)</f>
        <v>#VALUE!</v>
      </c>
      <c r="CA72" s="2" t="e">
        <f ca="1">+IF(IFTA_Quarterly!$I89&gt;0,ROUND(IFTA_Quarterly!$I89*Int_Exchange_2!CA$5/100*CA$3,2),0)</f>
        <v>#VALUE!</v>
      </c>
      <c r="CB72" s="2" t="e">
        <f ca="1">+IF(IFTA_Quarterly!$I89&gt;0,ROUND(IFTA_Quarterly!$I89*Int_Exchange_2!CB$5/100*CB$3,2),0)</f>
        <v>#VALUE!</v>
      </c>
      <c r="CC72" s="2" t="e">
        <f ca="1">+IF(IFTA_Quarterly!$I89&gt;0,ROUND(IFTA_Quarterly!$I89*Int_Exchange_2!CC$5/100*CC$3,2),0)</f>
        <v>#VALUE!</v>
      </c>
      <c r="CD72" s="2" t="e">
        <f ca="1">+IF(IFTA_Quarterly!$I89&gt;0,ROUND(IFTA_Quarterly!$I89*Int_Exchange_2!CD$5/100*CD$3,2),0)</f>
        <v>#VALUE!</v>
      </c>
      <c r="CE72" s="2" t="e">
        <f ca="1">+IF(IFTA_Quarterly!$I89&gt;0,ROUND(IFTA_Quarterly!$I89*Int_Exchange_2!CE$5/100*CE$3,2),0)</f>
        <v>#VALUE!</v>
      </c>
      <c r="CF72" s="2" t="e">
        <f ca="1">+IF(IFTA_Quarterly!$I89&gt;0,ROUND(IFTA_Quarterly!$I89*Int_Exchange_2!CF$5/100*CF$3,2),0)</f>
        <v>#VALUE!</v>
      </c>
      <c r="CG72" s="2" t="e">
        <f ca="1">+IF(IFTA_Quarterly!$I89&gt;0,ROUND(IFTA_Quarterly!$I89*Int_Exchange_2!CG$5/100*CG$3,2),0)</f>
        <v>#VALUE!</v>
      </c>
      <c r="CH72" s="2" t="e">
        <f ca="1">+IF(IFTA_Quarterly!$I89&gt;0,ROUND(IFTA_Quarterly!$I89*Int_Exchange_2!CH$5/100*CH$3,2),0)</f>
        <v>#VALUE!</v>
      </c>
      <c r="CI72" s="2" t="e">
        <f ca="1">+IF(IFTA_Quarterly!$I89&gt;0,ROUND(IFTA_Quarterly!$I89*Int_Exchange_2!CI$5/100*CI$3,2),0)</f>
        <v>#VALUE!</v>
      </c>
      <c r="CJ72" s="2" t="e">
        <f ca="1">+IF(IFTA_Quarterly!$I89&gt;0,ROUND(IFTA_Quarterly!$I89*Int_Exchange_2!CJ$5/100*CJ$3,2),0)</f>
        <v>#VALUE!</v>
      </c>
      <c r="CK72" s="2" t="e">
        <f ca="1">+IF(IFTA_Quarterly!$I89&gt;0,ROUND(IFTA_Quarterly!$I89*Int_Exchange_2!CK$5/100*CK$3,2),0)</f>
        <v>#VALUE!</v>
      </c>
      <c r="CL72" s="2" t="e">
        <f ca="1">+IF(IFTA_Quarterly!$I89&gt;0,ROUND(IFTA_Quarterly!$I89*Int_Exchange_2!CL$5/100*CL$3,2),0)</f>
        <v>#VALUE!</v>
      </c>
      <c r="CM72" s="2" t="e">
        <f ca="1">+IF(IFTA_Quarterly!$I89&gt;0,ROUND(IFTA_Quarterly!$I89*Int_Exchange_2!CM$5/100*CM$3,2),0)</f>
        <v>#VALUE!</v>
      </c>
      <c r="CN72" s="2" t="e">
        <f ca="1">+IF(IFTA_Quarterly!$I89&gt;0,ROUND(IFTA_Quarterly!$I89*Int_Exchange_2!CN$5/100*CN$3,2),0)</f>
        <v>#VALUE!</v>
      </c>
      <c r="CO72" s="2" t="e">
        <f ca="1">+IF(IFTA_Quarterly!$I89&gt;0,ROUND(IFTA_Quarterly!$I89*Int_Exchange_2!CO$5/100*CO$3,2),0)</f>
        <v>#VALUE!</v>
      </c>
      <c r="CP72" s="2" t="e">
        <f ca="1">+IF(IFTA_Quarterly!$I89&gt;0,ROUND(IFTA_Quarterly!$I89*Int_Exchange_2!CP$5/100*CP$3,2),0)</f>
        <v>#VALUE!</v>
      </c>
      <c r="CQ72" s="2" t="e">
        <f ca="1">+IF(IFTA_Quarterly!$I89&gt;0,ROUND(IFTA_Quarterly!$I89*Int_Exchange_2!CQ$5/100*CQ$3,2),0)</f>
        <v>#VALUE!</v>
      </c>
      <c r="CR72" s="2" t="e">
        <f ca="1">+IF(IFTA_Quarterly!$I89&gt;0,ROUND(IFTA_Quarterly!$I89*Int_Exchange_2!CR$5/100*CR$3,2),0)</f>
        <v>#VALUE!</v>
      </c>
      <c r="CS72" s="2" t="e">
        <f ca="1">+IF(IFTA_Quarterly!$I89&gt;0,ROUND(IFTA_Quarterly!$I89*Int_Exchange_2!CS$5/100*CS$3,2),0)</f>
        <v>#VALUE!</v>
      </c>
      <c r="CT72" s="2" t="e">
        <f ca="1">+IF(IFTA_Quarterly!$I89&gt;0,ROUND(IFTA_Quarterly!$I89*Int_Exchange_2!CT$5/100*CT$3,2),0)</f>
        <v>#VALUE!</v>
      </c>
      <c r="CU72" s="2" t="e">
        <f ca="1">+IF(IFTA_Quarterly!$I89&gt;0,ROUND(IFTA_Quarterly!$I89*Int_Exchange_2!CU$5/100*CU$3,2),0)</f>
        <v>#VALUE!</v>
      </c>
      <c r="CV72" s="2" t="e">
        <f ca="1">+IF(IFTA_Quarterly!$I89&gt;0,ROUND(IFTA_Quarterly!$I89*Int_Exchange_2!CV$5/100*CV$3,2),0)</f>
        <v>#VALUE!</v>
      </c>
      <c r="CW72" s="2" t="e">
        <f ca="1">+IF(IFTA_Quarterly!$I89&gt;0,ROUND(IFTA_Quarterly!$I89*Int_Exchange_2!CW$5/100*CW$3,2),0)</f>
        <v>#VALUE!</v>
      </c>
      <c r="CX72" s="2" t="e">
        <f ca="1">+IF(IFTA_Quarterly!$I89&gt;0,ROUND(IFTA_Quarterly!$I89*Int_Exchange_2!CX$5/100*CX$3,2),0)</f>
        <v>#VALUE!</v>
      </c>
      <c r="CY72" s="2" t="e">
        <f ca="1">+IF(IFTA_Quarterly!$I89&gt;0,ROUND(IFTA_Quarterly!$I89*Int_Exchange_2!CY$5/100*CY$3,2),0)</f>
        <v>#VALUE!</v>
      </c>
      <c r="CZ72" s="2" t="e">
        <f ca="1">+IF(IFTA_Quarterly!$I89&gt;0,ROUND(IFTA_Quarterly!$I89*Int_Exchange_2!CZ$5/100*CZ$3,2),0)</f>
        <v>#VALUE!</v>
      </c>
      <c r="DA72" s="2" t="e">
        <f ca="1">+IF(IFTA_Quarterly!$I89&gt;0,ROUND(IFTA_Quarterly!$I89*Int_Exchange_2!DA$5/100*DA$3,2),0)</f>
        <v>#VALUE!</v>
      </c>
      <c r="DB72" s="2" t="e">
        <f ca="1">+IF(IFTA_Quarterly!$I89&gt;0,ROUND(IFTA_Quarterly!$I89*Int_Exchange_2!DB$5/100*DB$3,2),0)</f>
        <v>#VALUE!</v>
      </c>
      <c r="DC72" s="2" t="e">
        <f ca="1">+IF(IFTA_Quarterly!$I89&gt;0,ROUND(IFTA_Quarterly!$I89*Int_Exchange_2!DC$5/100*DC$3,2),0)</f>
        <v>#VALUE!</v>
      </c>
      <c r="DD72" s="2" t="e">
        <f ca="1">+IF(IFTA_Quarterly!$I89&gt;0,ROUND(IFTA_Quarterly!$I89*Int_Exchange_2!DD$5/100*DD$3,2),0)</f>
        <v>#VALUE!</v>
      </c>
      <c r="DE72" s="2" t="e">
        <f ca="1">+IF(IFTA_Quarterly!$I89&gt;0,ROUND(IFTA_Quarterly!$I89*Int_Exchange_2!DE$5/100*DE$3,2),0)</f>
        <v>#VALUE!</v>
      </c>
      <c r="DF72" s="2" t="e">
        <f ca="1">+IF(IFTA_Quarterly!$I89&gt;0,ROUND(IFTA_Quarterly!$I89*Int_Exchange_2!DF$5/100*DF$3,2),0)</f>
        <v>#VALUE!</v>
      </c>
      <c r="DG72" s="2" t="e">
        <f ca="1">+IF(IFTA_Quarterly!$I89&gt;0,ROUND(IFTA_Quarterly!$I89*Int_Exchange_2!DG$5/100*DG$3,2),0)</f>
        <v>#VALUE!</v>
      </c>
      <c r="DH72" s="2" t="e">
        <f ca="1">+IF(IFTA_Quarterly!$I89&gt;0,ROUND(IFTA_Quarterly!$I89*Int_Exchange_2!DH$5/100*DH$3,2),0)</f>
        <v>#VALUE!</v>
      </c>
      <c r="DI72" s="2" t="e">
        <f ca="1">+IF(IFTA_Quarterly!$I89&gt;0,ROUND(IFTA_Quarterly!$I89*Int_Exchange_2!DI$5/100*DI$3,2),0)</f>
        <v>#VALUE!</v>
      </c>
      <c r="DJ72" s="2" t="e">
        <f ca="1">+IF(IFTA_Quarterly!$I89&gt;0,ROUND(IFTA_Quarterly!$I89*Int_Exchange_2!DJ$5/100*DJ$3,2),0)</f>
        <v>#VALUE!</v>
      </c>
      <c r="DK72" s="2" t="e">
        <f ca="1">+IF(IFTA_Quarterly!$I89&gt;0,ROUND(IFTA_Quarterly!$I89*Int_Exchange_2!DK$5/100*DK$3,2),0)</f>
        <v>#VALUE!</v>
      </c>
      <c r="DL72" s="2" t="e">
        <f ca="1">+IF(IFTA_Quarterly!$I89&gt;0,ROUND(IFTA_Quarterly!$I89*Int_Exchange_2!DL$5/100*DL$3,2),0)</f>
        <v>#VALUE!</v>
      </c>
      <c r="DM72" s="2" t="e">
        <f ca="1">+IF(IFTA_Quarterly!$I89&gt;0,ROUND(IFTA_Quarterly!$I89*Int_Exchange_2!DM$5/100*DM$3,2),0)</f>
        <v>#VALUE!</v>
      </c>
      <c r="DN72" s="2" t="e">
        <f ca="1">+IF(IFTA_Quarterly!$I89&gt;0,ROUND(IFTA_Quarterly!$I89*Int_Exchange_2!DN$5/100*DN$3,2),0)</f>
        <v>#VALUE!</v>
      </c>
      <c r="DO72" s="2" t="e">
        <f ca="1">+IF(IFTA_Quarterly!$I89&gt;0,ROUND(IFTA_Quarterly!$I89*Int_Exchange_2!DO$5/100*DO$3,2),0)</f>
        <v>#VALUE!</v>
      </c>
      <c r="DP72" s="2" t="e">
        <f ca="1">+IF(IFTA_Quarterly!$I89&gt;0,ROUND(IFTA_Quarterly!$I89*Int_Exchange_2!DP$5/100*DP$3,2),0)</f>
        <v>#VALUE!</v>
      </c>
      <c r="DQ72" s="2" t="e">
        <f ca="1">+IF(IFTA_Quarterly!$I89&gt;0,ROUND(IFTA_Quarterly!$I89*Int_Exchange_2!DQ$5/100*DQ$3,2),0)</f>
        <v>#VALUE!</v>
      </c>
      <c r="DR72" s="2" t="e">
        <f ca="1">+IF(IFTA_Quarterly!$I89&gt;0,ROUND(IFTA_Quarterly!$I89*Int_Exchange_2!DR$5/100*DR$3,2),0)</f>
        <v>#VALUE!</v>
      </c>
      <c r="DS72" s="2" t="e">
        <f ca="1">+IF(IFTA_Quarterly!$I89&gt;0,ROUND(IFTA_Quarterly!$I89*Int_Exchange_2!DS$5/100*DS$3,2),0)</f>
        <v>#VALUE!</v>
      </c>
      <c r="DT72" s="2" t="e">
        <f ca="1">+IF(IFTA_Quarterly!$I89&gt;0,ROUND(IFTA_Quarterly!$I89*Int_Exchange_2!DT$5/100*DT$3,2),0)</f>
        <v>#VALUE!</v>
      </c>
      <c r="DU72" s="2" t="e">
        <f ca="1">+IF(IFTA_Quarterly!$I89&gt;0,ROUND(IFTA_Quarterly!$I89*Int_Exchange_2!DU$5/100*DU$3,2),0)</f>
        <v>#VALUE!</v>
      </c>
      <c r="DV72" s="2" t="e">
        <f ca="1">+IF(IFTA_Quarterly!$I89&gt;0,ROUND(IFTA_Quarterly!$I89*Int_Exchange_2!DV$5/100*DV$3,2),0)</f>
        <v>#VALUE!</v>
      </c>
      <c r="DW72" s="2" t="e">
        <f ca="1">+IF(IFTA_Quarterly!$I89&gt;0,ROUND(IFTA_Quarterly!$I89*Int_Exchange_2!DW$5/100*DW$3,2),0)</f>
        <v>#VALUE!</v>
      </c>
      <c r="DX72" s="2" t="e">
        <f ca="1">+IF(IFTA_Quarterly!$I89&gt;0,ROUND(IFTA_Quarterly!$I89*Int_Exchange_2!DX$5/100*DX$3,2),0)</f>
        <v>#VALUE!</v>
      </c>
      <c r="DY72" s="2" t="e">
        <f ca="1">+IF(IFTA_Quarterly!$I89&gt;0,ROUND(IFTA_Quarterly!$I89*Int_Exchange_2!DY$5/100*DY$3,2),0)</f>
        <v>#VALUE!</v>
      </c>
      <c r="DZ72" s="2" t="e">
        <f ca="1">+IF(IFTA_Quarterly!$I89&gt;0,ROUND(IFTA_Quarterly!$I89*Int_Exchange_2!DZ$5/100*DZ$3,2),0)</f>
        <v>#VALUE!</v>
      </c>
      <c r="EA72" s="2" t="e">
        <f ca="1">+IF(IFTA_Quarterly!$I89&gt;0,ROUND(IFTA_Quarterly!$I89*Int_Exchange_2!EA$5/100*EA$3,2),0)</f>
        <v>#VALUE!</v>
      </c>
      <c r="EB72" s="2" t="e">
        <f ca="1">+IF(IFTA_Quarterly!$I89&gt;0,ROUND(IFTA_Quarterly!$I89*Int_Exchange_2!EB$5/100*EB$3,2),0)</f>
        <v>#VALUE!</v>
      </c>
      <c r="EC72" s="2" t="e">
        <f ca="1">+IF(IFTA_Quarterly!$I89&gt;0,ROUND(IFTA_Quarterly!$I89*Int_Exchange_2!EC$5/100*EC$3,2),0)</f>
        <v>#VALUE!</v>
      </c>
      <c r="ED72" s="2" t="e">
        <f ca="1">+IF(IFTA_Quarterly!$I89&gt;0,ROUND(IFTA_Quarterly!$I89*Int_Exchange_2!ED$5/100*ED$3,2),0)</f>
        <v>#VALUE!</v>
      </c>
      <c r="EE72" s="2" t="e">
        <f ca="1">+IF(IFTA_Quarterly!$I89&gt;0,ROUND(IFTA_Quarterly!$I89*Int_Exchange_2!EE$5/100*EE$3,2),0)</f>
        <v>#VALUE!</v>
      </c>
    </row>
    <row r="73" spans="1:135" x14ac:dyDescent="0.25">
      <c r="A73" s="2" t="s">
        <v>78</v>
      </c>
      <c r="B73" s="2" t="str">
        <f t="shared" ca="1" si="97"/>
        <v/>
      </c>
      <c r="C73" s="2" t="e">
        <f ca="1">+IF(IFTA_Quarterly!$I90&gt;0,ROUND(IFTA_Quarterly!$I90*Int_Exchange_2!C$5/100*C$3,2),0)</f>
        <v>#VALUE!</v>
      </c>
      <c r="D73" s="2" t="e">
        <f ca="1">+IF(IFTA_Quarterly!$I90&gt;0,ROUND(IFTA_Quarterly!$I90*Int_Exchange_2!D$5/100*D$3,2),0)</f>
        <v>#VALUE!</v>
      </c>
      <c r="E73" s="2" t="e">
        <f ca="1">+IF(IFTA_Quarterly!$I90&gt;0,ROUND(IFTA_Quarterly!$I90*Int_Exchange_2!E$5/100*E$3,2),0)</f>
        <v>#VALUE!</v>
      </c>
      <c r="F73" s="2" t="e">
        <f ca="1">+IF(IFTA_Quarterly!$I90&gt;0,ROUND(IFTA_Quarterly!$I90*Int_Exchange_2!F$5/100*F$3,2),0)</f>
        <v>#VALUE!</v>
      </c>
      <c r="G73" s="2" t="e">
        <f ca="1">+IF(IFTA_Quarterly!$I90&gt;0,ROUND(IFTA_Quarterly!$I90*Int_Exchange_2!G$5/100*G$3,2),0)</f>
        <v>#VALUE!</v>
      </c>
      <c r="H73" s="2" t="e">
        <f ca="1">+IF(IFTA_Quarterly!$I90&gt;0,ROUND(IFTA_Quarterly!$I90*Int_Exchange_2!H$5/100*H$3,2),0)</f>
        <v>#VALUE!</v>
      </c>
      <c r="I73" s="2" t="e">
        <f ca="1">+IF(IFTA_Quarterly!$I90&gt;0,ROUND(IFTA_Quarterly!$I90*Int_Exchange_2!I$5/100*I$3,2),0)</f>
        <v>#VALUE!</v>
      </c>
      <c r="J73" s="2" t="e">
        <f ca="1">+IF(IFTA_Quarterly!$I90&gt;0,ROUND(IFTA_Quarterly!$I90*Int_Exchange_2!J$5/100*J$3,2),0)</f>
        <v>#VALUE!</v>
      </c>
      <c r="K73" s="2" t="e">
        <f ca="1">+IF(IFTA_Quarterly!$I90&gt;0,ROUND(IFTA_Quarterly!$I90*Int_Exchange_2!K$5/100*K$3,2),0)</f>
        <v>#VALUE!</v>
      </c>
      <c r="L73" s="2" t="e">
        <f ca="1">+IF(IFTA_Quarterly!$I90&gt;0,ROUND(IFTA_Quarterly!$I90*Int_Exchange_2!L$5/100*L$3,2),0)</f>
        <v>#VALUE!</v>
      </c>
      <c r="M73" s="2" t="e">
        <f ca="1">+IF(IFTA_Quarterly!$I90&gt;0,ROUND(IFTA_Quarterly!$I90*Int_Exchange_2!M$5/100*M$3,2),0)</f>
        <v>#VALUE!</v>
      </c>
      <c r="N73" s="2" t="e">
        <f ca="1">+IF(IFTA_Quarterly!$I90&gt;0,ROUND(IFTA_Quarterly!$I90*Int_Exchange_2!N$5/100*N$3,2),0)</f>
        <v>#VALUE!</v>
      </c>
      <c r="O73" s="2" t="e">
        <f ca="1">+IF(IFTA_Quarterly!$I90&gt;0,ROUND(IFTA_Quarterly!$I90*Int_Exchange_2!O$5/100*O$3,2),0)</f>
        <v>#VALUE!</v>
      </c>
      <c r="P73" s="2" t="e">
        <f ca="1">+IF(IFTA_Quarterly!$I90&gt;0,ROUND(IFTA_Quarterly!$I90*Int_Exchange_2!P$5/100*P$3,2),0)</f>
        <v>#VALUE!</v>
      </c>
      <c r="Q73" s="2" t="e">
        <f ca="1">+IF(IFTA_Quarterly!$I90&gt;0,ROUND(IFTA_Quarterly!$I90*Int_Exchange_2!Q$5/100*Q$3,2),0)</f>
        <v>#VALUE!</v>
      </c>
      <c r="R73" s="2" t="e">
        <f ca="1">+IF(IFTA_Quarterly!$I90&gt;0,ROUND(IFTA_Quarterly!$I90*Int_Exchange_2!R$5/100*R$3,2),0)</f>
        <v>#VALUE!</v>
      </c>
      <c r="S73" s="2" t="e">
        <f ca="1">+IF(IFTA_Quarterly!$I90&gt;0,ROUND(IFTA_Quarterly!$I90*Int_Exchange_2!S$5/100*S$3,2),0)</f>
        <v>#VALUE!</v>
      </c>
      <c r="T73" s="2" t="e">
        <f ca="1">+IF(IFTA_Quarterly!$I90&gt;0,ROUND(IFTA_Quarterly!$I90*Int_Exchange_2!T$5/100*T$3,2),0)</f>
        <v>#VALUE!</v>
      </c>
      <c r="U73" s="2" t="e">
        <f ca="1">+IF(IFTA_Quarterly!$I90&gt;0,ROUND(IFTA_Quarterly!$I90*Int_Exchange_2!U$5/100*U$3,2),0)</f>
        <v>#VALUE!</v>
      </c>
      <c r="V73" s="2" t="e">
        <f ca="1">+IF(IFTA_Quarterly!$I90&gt;0,ROUND(IFTA_Quarterly!$I90*Int_Exchange_2!V$5/100*V$3,2),0)</f>
        <v>#VALUE!</v>
      </c>
      <c r="W73" s="2" t="e">
        <f ca="1">+IF(IFTA_Quarterly!$I90&gt;0,ROUND(IFTA_Quarterly!$I90*Int_Exchange_2!W$5/100*W$3,2),0)</f>
        <v>#VALUE!</v>
      </c>
      <c r="X73" s="2" t="e">
        <f ca="1">+IF(IFTA_Quarterly!$I90&gt;0,ROUND(IFTA_Quarterly!$I90*Int_Exchange_2!X$5/100*X$3,2),0)</f>
        <v>#VALUE!</v>
      </c>
      <c r="Y73" s="2" t="e">
        <f ca="1">+IF(IFTA_Quarterly!$I90&gt;0,ROUND(IFTA_Quarterly!$I90*Int_Exchange_2!Y$5/100*Y$3,2),0)</f>
        <v>#VALUE!</v>
      </c>
      <c r="Z73" s="2" t="e">
        <f ca="1">+IF(IFTA_Quarterly!$I90&gt;0,ROUND(IFTA_Quarterly!$I90*Int_Exchange_2!Z$5/100*Z$3,2),0)</f>
        <v>#VALUE!</v>
      </c>
      <c r="AA73" s="2" t="e">
        <f ca="1">+IF(IFTA_Quarterly!$I90&gt;0,ROUND(IFTA_Quarterly!$I90*Int_Exchange_2!AA$5/100*AA$3,2),0)</f>
        <v>#VALUE!</v>
      </c>
      <c r="AB73" s="2" t="e">
        <f ca="1">+IF(IFTA_Quarterly!$I90&gt;0,ROUND(IFTA_Quarterly!$I90*Int_Exchange_2!AB$5/100*AB$3,2),0)</f>
        <v>#VALUE!</v>
      </c>
      <c r="AC73" s="2" t="e">
        <f ca="1">+IF(IFTA_Quarterly!$I90&gt;0,ROUND(IFTA_Quarterly!$I90*Int_Exchange_2!AC$5/100*AC$3,2),0)</f>
        <v>#VALUE!</v>
      </c>
      <c r="AD73" s="2" t="e">
        <f ca="1">+IF(IFTA_Quarterly!$I90&gt;0,ROUND(IFTA_Quarterly!$I90*Int_Exchange_2!AD$5/100*AD$3,2),0)</f>
        <v>#VALUE!</v>
      </c>
      <c r="AE73" s="2" t="e">
        <f ca="1">+IF(IFTA_Quarterly!$I90&gt;0,ROUND(IFTA_Quarterly!$I90*Int_Exchange_2!AE$5/100*AE$3,2),0)</f>
        <v>#VALUE!</v>
      </c>
      <c r="AF73" s="2" t="e">
        <f ca="1">+IF(IFTA_Quarterly!$I90&gt;0,ROUND(IFTA_Quarterly!$I90*Int_Exchange_2!AF$5/100*AF$3,2),0)</f>
        <v>#VALUE!</v>
      </c>
      <c r="AG73" s="2" t="e">
        <f ca="1">+IF(IFTA_Quarterly!$I90&gt;0,ROUND(IFTA_Quarterly!$I90*Int_Exchange_2!AG$5/100*AG$3,2),0)</f>
        <v>#VALUE!</v>
      </c>
      <c r="AH73" s="2" t="e">
        <f ca="1">+IF(IFTA_Quarterly!$I90&gt;0,ROUND(IFTA_Quarterly!$I90*Int_Exchange_2!AH$5/100*AH$3,2),0)</f>
        <v>#VALUE!</v>
      </c>
      <c r="AI73" s="2" t="e">
        <f ca="1">+IF(IFTA_Quarterly!$I90&gt;0,ROUND(IFTA_Quarterly!$I90*Int_Exchange_2!AI$5/100*AI$3,2),0)</f>
        <v>#VALUE!</v>
      </c>
      <c r="AJ73" s="2" t="e">
        <f ca="1">+IF(IFTA_Quarterly!$I90&gt;0,ROUND(IFTA_Quarterly!$I90*Int_Exchange_2!AJ$5/100*AJ$3,2),0)</f>
        <v>#VALUE!</v>
      </c>
      <c r="AK73" s="2" t="e">
        <f ca="1">+IF(IFTA_Quarterly!$I90&gt;0,ROUND(IFTA_Quarterly!$I90*Int_Exchange_2!AK$5/100*AK$3,2),0)</f>
        <v>#VALUE!</v>
      </c>
      <c r="AL73" s="2" t="e">
        <f ca="1">+IF(IFTA_Quarterly!$I90&gt;0,ROUND(IFTA_Quarterly!$I90*Int_Exchange_2!AL$5/100*AL$3,2),0)</f>
        <v>#VALUE!</v>
      </c>
      <c r="AM73" s="2" t="e">
        <f ca="1">+IF(IFTA_Quarterly!$I90&gt;0,ROUND(IFTA_Quarterly!$I90*Int_Exchange_2!AM$5/100*AM$3,2),0)</f>
        <v>#VALUE!</v>
      </c>
      <c r="AN73" s="2" t="e">
        <f ca="1">+IF(IFTA_Quarterly!$I90&gt;0,ROUND(IFTA_Quarterly!$I90*Int_Exchange_2!AN$5/100*AN$3,2),0)</f>
        <v>#VALUE!</v>
      </c>
      <c r="AO73" s="2" t="e">
        <f ca="1">+IF(IFTA_Quarterly!$I90&gt;0,ROUND(IFTA_Quarterly!$I90*Int_Exchange_2!AO$5/100*AO$3,2),0)</f>
        <v>#VALUE!</v>
      </c>
      <c r="AP73" s="2" t="e">
        <f ca="1">+IF(IFTA_Quarterly!$I90&gt;0,ROUND(IFTA_Quarterly!$I90*Int_Exchange_2!AP$5/100*AP$3,2),0)</f>
        <v>#VALUE!</v>
      </c>
      <c r="AQ73" s="2" t="e">
        <f ca="1">+IF(IFTA_Quarterly!$I90&gt;0,ROUND(IFTA_Quarterly!$I90*Int_Exchange_2!AQ$5/100*AQ$3,2),0)</f>
        <v>#VALUE!</v>
      </c>
      <c r="AR73" s="2" t="e">
        <f ca="1">+IF(IFTA_Quarterly!$I90&gt;0,ROUND(IFTA_Quarterly!$I90*Int_Exchange_2!AR$5/100*AR$3,2),0)</f>
        <v>#VALUE!</v>
      </c>
      <c r="AS73" s="2" t="e">
        <f ca="1">+IF(IFTA_Quarterly!$I90&gt;0,ROUND(IFTA_Quarterly!$I90*Int_Exchange_2!AS$5/100*AS$3,2),0)</f>
        <v>#VALUE!</v>
      </c>
      <c r="AT73" s="2" t="e">
        <f ca="1">+IF(IFTA_Quarterly!$I90&gt;0,ROUND(IFTA_Quarterly!$I90*Int_Exchange_2!AT$5/100*AT$3,2),0)</f>
        <v>#VALUE!</v>
      </c>
      <c r="AU73" s="2" t="e">
        <f ca="1">+IF(IFTA_Quarterly!$I90&gt;0,ROUND(IFTA_Quarterly!$I90*Int_Exchange_2!AU$5/100*AU$3,2),0)</f>
        <v>#VALUE!</v>
      </c>
      <c r="AV73" s="2" t="e">
        <f ca="1">+IF(IFTA_Quarterly!$I90&gt;0,ROUND(IFTA_Quarterly!$I90*Int_Exchange_2!AV$5/100*AV$3,2),0)</f>
        <v>#VALUE!</v>
      </c>
      <c r="AW73" s="2" t="e">
        <f ca="1">+IF(IFTA_Quarterly!$I90&gt;0,ROUND(IFTA_Quarterly!$I90*Int_Exchange_2!AW$5/100*AW$3,2),0)</f>
        <v>#VALUE!</v>
      </c>
      <c r="AX73" s="2" t="e">
        <f ca="1">+IF(IFTA_Quarterly!$I90&gt;0,ROUND(IFTA_Quarterly!$I90*Int_Exchange_2!AX$5/100*AX$3,2),0)</f>
        <v>#VALUE!</v>
      </c>
      <c r="AY73" s="2" t="e">
        <f ca="1">+IF(IFTA_Quarterly!$I90&gt;0,ROUND(IFTA_Quarterly!$I90*Int_Exchange_2!AY$5/100*AY$3,2),0)</f>
        <v>#VALUE!</v>
      </c>
      <c r="AZ73" s="2" t="e">
        <f ca="1">+IF(IFTA_Quarterly!$I90&gt;0,ROUND(IFTA_Quarterly!$I90*Int_Exchange_2!AZ$5/100*AZ$3,2),0)</f>
        <v>#VALUE!</v>
      </c>
      <c r="BA73" s="2" t="e">
        <f ca="1">+IF(IFTA_Quarterly!$I90&gt;0,ROUND(IFTA_Quarterly!$I90*Int_Exchange_2!BA$5/100*BA$3,2),0)</f>
        <v>#VALUE!</v>
      </c>
      <c r="BB73" s="2" t="e">
        <f ca="1">+IF(IFTA_Quarterly!$I90&gt;0,ROUND(IFTA_Quarterly!$I90*Int_Exchange_2!BB$5/100*BB$3,2),0)</f>
        <v>#VALUE!</v>
      </c>
      <c r="BC73" s="2" t="e">
        <f ca="1">+IF(IFTA_Quarterly!$I90&gt;0,ROUND(IFTA_Quarterly!$I90*Int_Exchange_2!BC$5/100*BC$3,2),0)</f>
        <v>#VALUE!</v>
      </c>
      <c r="BD73" s="2" t="e">
        <f ca="1">+IF(IFTA_Quarterly!$I90&gt;0,ROUND(IFTA_Quarterly!$I90*Int_Exchange_2!BD$5/100*BD$3,2),0)</f>
        <v>#VALUE!</v>
      </c>
      <c r="BE73" s="2" t="e">
        <f ca="1">+IF(IFTA_Quarterly!$I90&gt;0,ROUND(IFTA_Quarterly!$I90*Int_Exchange_2!BE$5/100*BE$3,2),0)</f>
        <v>#VALUE!</v>
      </c>
      <c r="BF73" s="2" t="e">
        <f ca="1">+IF(IFTA_Quarterly!$I90&gt;0,ROUND(IFTA_Quarterly!$I90*Int_Exchange_2!BF$5/100*BF$3,2),0)</f>
        <v>#VALUE!</v>
      </c>
      <c r="BG73" s="2" t="e">
        <f ca="1">+IF(IFTA_Quarterly!$I90&gt;0,ROUND(IFTA_Quarterly!$I90*Int_Exchange_2!BG$5/100*BG$3,2),0)</f>
        <v>#VALUE!</v>
      </c>
      <c r="BH73" s="2" t="e">
        <f ca="1">+IF(IFTA_Quarterly!$I90&gt;0,ROUND(IFTA_Quarterly!$I90*Int_Exchange_2!BH$5/100*BH$3,2),0)</f>
        <v>#VALUE!</v>
      </c>
      <c r="BI73" s="2" t="e">
        <f ca="1">+IF(IFTA_Quarterly!$I90&gt;0,ROUND(IFTA_Quarterly!$I90*Int_Exchange_2!BI$5/100*BI$3,2),0)</f>
        <v>#VALUE!</v>
      </c>
      <c r="BJ73" s="2" t="e">
        <f ca="1">+IF(IFTA_Quarterly!$I90&gt;0,ROUND(IFTA_Quarterly!$I90*Int_Exchange_2!BJ$5/100*BJ$3,2),0)</f>
        <v>#VALUE!</v>
      </c>
      <c r="BK73" s="2" t="e">
        <f ca="1">+IF(IFTA_Quarterly!$I90&gt;0,ROUND(IFTA_Quarterly!$I90*Int_Exchange_2!BK$5/100*BK$3,2),0)</f>
        <v>#VALUE!</v>
      </c>
      <c r="BL73" s="2" t="e">
        <f ca="1">+IF(IFTA_Quarterly!$I90&gt;0,ROUND(IFTA_Quarterly!$I90*Int_Exchange_2!BL$5/100*BL$3,2),0)</f>
        <v>#VALUE!</v>
      </c>
      <c r="BM73" s="2" t="e">
        <f ca="1">+IF(IFTA_Quarterly!$I90&gt;0,ROUND(IFTA_Quarterly!$I90*Int_Exchange_2!BM$5/100*BM$3,2),0)</f>
        <v>#VALUE!</v>
      </c>
      <c r="BN73" s="2" t="e">
        <f ca="1">+IF(IFTA_Quarterly!$I90&gt;0,ROUND(IFTA_Quarterly!$I90*Int_Exchange_2!BN$5/100*BN$3,2),0)</f>
        <v>#VALUE!</v>
      </c>
      <c r="BO73" s="2" t="e">
        <f ca="1">+IF(IFTA_Quarterly!$I90&gt;0,ROUND(IFTA_Quarterly!$I90*Int_Exchange_2!BO$5/100*BO$3,2),0)</f>
        <v>#VALUE!</v>
      </c>
      <c r="BP73" s="2" t="e">
        <f ca="1">+IF(IFTA_Quarterly!$I90&gt;0,ROUND(IFTA_Quarterly!$I90*Int_Exchange_2!BP$5/100*BP$3,2),0)</f>
        <v>#VALUE!</v>
      </c>
      <c r="BQ73" s="2" t="e">
        <f ca="1">+IF(IFTA_Quarterly!$I90&gt;0,ROUND(IFTA_Quarterly!$I90*Int_Exchange_2!BQ$5/100*BQ$3,2),0)</f>
        <v>#VALUE!</v>
      </c>
      <c r="BR73" s="2" t="e">
        <f ca="1">+IF(IFTA_Quarterly!$I90&gt;0,ROUND(IFTA_Quarterly!$I90*Int_Exchange_2!BR$5/100*BR$3,2),0)</f>
        <v>#VALUE!</v>
      </c>
      <c r="BS73" s="2" t="e">
        <f ca="1">+IF(IFTA_Quarterly!$I90&gt;0,ROUND(IFTA_Quarterly!$I90*Int_Exchange_2!BS$5/100*BS$3,2),0)</f>
        <v>#VALUE!</v>
      </c>
      <c r="BT73" s="2" t="e">
        <f ca="1">+IF(IFTA_Quarterly!$I90&gt;0,ROUND(IFTA_Quarterly!$I90*Int_Exchange_2!BT$5/100*BT$3,2),0)</f>
        <v>#VALUE!</v>
      </c>
      <c r="BU73" s="2" t="e">
        <f ca="1">+IF(IFTA_Quarterly!$I90&gt;0,ROUND(IFTA_Quarterly!$I90*Int_Exchange_2!BU$5/100*BU$3,2),0)</f>
        <v>#VALUE!</v>
      </c>
      <c r="BV73" s="2" t="e">
        <f ca="1">+IF(IFTA_Quarterly!$I90&gt;0,ROUND(IFTA_Quarterly!$I90*Int_Exchange_2!BV$5/100*BV$3,2),0)</f>
        <v>#VALUE!</v>
      </c>
      <c r="BW73" s="2" t="e">
        <f ca="1">+IF(IFTA_Quarterly!$I90&gt;0,ROUND(IFTA_Quarterly!$I90*Int_Exchange_2!BW$5/100*BW$3,2),0)</f>
        <v>#VALUE!</v>
      </c>
      <c r="BX73" s="2" t="e">
        <f ca="1">+IF(IFTA_Quarterly!$I90&gt;0,ROUND(IFTA_Quarterly!$I90*Int_Exchange_2!BX$5/100*BX$3,2),0)</f>
        <v>#VALUE!</v>
      </c>
      <c r="BY73" s="2" t="e">
        <f ca="1">+IF(IFTA_Quarterly!$I90&gt;0,ROUND(IFTA_Quarterly!$I90*Int_Exchange_2!BY$5/100*BY$3,2),0)</f>
        <v>#VALUE!</v>
      </c>
      <c r="BZ73" s="2" t="e">
        <f ca="1">+IF(IFTA_Quarterly!$I90&gt;0,ROUND(IFTA_Quarterly!$I90*Int_Exchange_2!BZ$5/100*BZ$3,2),0)</f>
        <v>#VALUE!</v>
      </c>
      <c r="CA73" s="2" t="e">
        <f ca="1">+IF(IFTA_Quarterly!$I90&gt;0,ROUND(IFTA_Quarterly!$I90*Int_Exchange_2!CA$5/100*CA$3,2),0)</f>
        <v>#VALUE!</v>
      </c>
      <c r="CB73" s="2" t="e">
        <f ca="1">+IF(IFTA_Quarterly!$I90&gt;0,ROUND(IFTA_Quarterly!$I90*Int_Exchange_2!CB$5/100*CB$3,2),0)</f>
        <v>#VALUE!</v>
      </c>
      <c r="CC73" s="2" t="e">
        <f ca="1">+IF(IFTA_Quarterly!$I90&gt;0,ROUND(IFTA_Quarterly!$I90*Int_Exchange_2!CC$5/100*CC$3,2),0)</f>
        <v>#VALUE!</v>
      </c>
      <c r="CD73" s="2" t="e">
        <f ca="1">+IF(IFTA_Quarterly!$I90&gt;0,ROUND(IFTA_Quarterly!$I90*Int_Exchange_2!CD$5/100*CD$3,2),0)</f>
        <v>#VALUE!</v>
      </c>
      <c r="CE73" s="2" t="e">
        <f ca="1">+IF(IFTA_Quarterly!$I90&gt;0,ROUND(IFTA_Quarterly!$I90*Int_Exchange_2!CE$5/100*CE$3,2),0)</f>
        <v>#VALUE!</v>
      </c>
      <c r="CF73" s="2" t="e">
        <f ca="1">+IF(IFTA_Quarterly!$I90&gt;0,ROUND(IFTA_Quarterly!$I90*Int_Exchange_2!CF$5/100*CF$3,2),0)</f>
        <v>#VALUE!</v>
      </c>
      <c r="CG73" s="2" t="e">
        <f ca="1">+IF(IFTA_Quarterly!$I90&gt;0,ROUND(IFTA_Quarterly!$I90*Int_Exchange_2!CG$5/100*CG$3,2),0)</f>
        <v>#VALUE!</v>
      </c>
      <c r="CH73" s="2" t="e">
        <f ca="1">+IF(IFTA_Quarterly!$I90&gt;0,ROUND(IFTA_Quarterly!$I90*Int_Exchange_2!CH$5/100*CH$3,2),0)</f>
        <v>#VALUE!</v>
      </c>
      <c r="CI73" s="2" t="e">
        <f ca="1">+IF(IFTA_Quarterly!$I90&gt;0,ROUND(IFTA_Quarterly!$I90*Int_Exchange_2!CI$5/100*CI$3,2),0)</f>
        <v>#VALUE!</v>
      </c>
      <c r="CJ73" s="2" t="e">
        <f ca="1">+IF(IFTA_Quarterly!$I90&gt;0,ROUND(IFTA_Quarterly!$I90*Int_Exchange_2!CJ$5/100*CJ$3,2),0)</f>
        <v>#VALUE!</v>
      </c>
      <c r="CK73" s="2" t="e">
        <f ca="1">+IF(IFTA_Quarterly!$I90&gt;0,ROUND(IFTA_Quarterly!$I90*Int_Exchange_2!CK$5/100*CK$3,2),0)</f>
        <v>#VALUE!</v>
      </c>
      <c r="CL73" s="2" t="e">
        <f ca="1">+IF(IFTA_Quarterly!$I90&gt;0,ROUND(IFTA_Quarterly!$I90*Int_Exchange_2!CL$5/100*CL$3,2),0)</f>
        <v>#VALUE!</v>
      </c>
      <c r="CM73" s="2" t="e">
        <f ca="1">+IF(IFTA_Quarterly!$I90&gt;0,ROUND(IFTA_Quarterly!$I90*Int_Exchange_2!CM$5/100*CM$3,2),0)</f>
        <v>#VALUE!</v>
      </c>
      <c r="CN73" s="2" t="e">
        <f ca="1">+IF(IFTA_Quarterly!$I90&gt;0,ROUND(IFTA_Quarterly!$I90*Int_Exchange_2!CN$5/100*CN$3,2),0)</f>
        <v>#VALUE!</v>
      </c>
      <c r="CO73" s="2" t="e">
        <f ca="1">+IF(IFTA_Quarterly!$I90&gt;0,ROUND(IFTA_Quarterly!$I90*Int_Exchange_2!CO$5/100*CO$3,2),0)</f>
        <v>#VALUE!</v>
      </c>
      <c r="CP73" s="2" t="e">
        <f ca="1">+IF(IFTA_Quarterly!$I90&gt;0,ROUND(IFTA_Quarterly!$I90*Int_Exchange_2!CP$5/100*CP$3,2),0)</f>
        <v>#VALUE!</v>
      </c>
      <c r="CQ73" s="2" t="e">
        <f ca="1">+IF(IFTA_Quarterly!$I90&gt;0,ROUND(IFTA_Quarterly!$I90*Int_Exchange_2!CQ$5/100*CQ$3,2),0)</f>
        <v>#VALUE!</v>
      </c>
      <c r="CR73" s="2" t="e">
        <f ca="1">+IF(IFTA_Quarterly!$I90&gt;0,ROUND(IFTA_Quarterly!$I90*Int_Exchange_2!CR$5/100*CR$3,2),0)</f>
        <v>#VALUE!</v>
      </c>
      <c r="CS73" s="2" t="e">
        <f ca="1">+IF(IFTA_Quarterly!$I90&gt;0,ROUND(IFTA_Quarterly!$I90*Int_Exchange_2!CS$5/100*CS$3,2),0)</f>
        <v>#VALUE!</v>
      </c>
      <c r="CT73" s="2" t="e">
        <f ca="1">+IF(IFTA_Quarterly!$I90&gt;0,ROUND(IFTA_Quarterly!$I90*Int_Exchange_2!CT$5/100*CT$3,2),0)</f>
        <v>#VALUE!</v>
      </c>
      <c r="CU73" s="2" t="e">
        <f ca="1">+IF(IFTA_Quarterly!$I90&gt;0,ROUND(IFTA_Quarterly!$I90*Int_Exchange_2!CU$5/100*CU$3,2),0)</f>
        <v>#VALUE!</v>
      </c>
      <c r="CV73" s="2" t="e">
        <f ca="1">+IF(IFTA_Quarterly!$I90&gt;0,ROUND(IFTA_Quarterly!$I90*Int_Exchange_2!CV$5/100*CV$3,2),0)</f>
        <v>#VALUE!</v>
      </c>
      <c r="CW73" s="2" t="e">
        <f ca="1">+IF(IFTA_Quarterly!$I90&gt;0,ROUND(IFTA_Quarterly!$I90*Int_Exchange_2!CW$5/100*CW$3,2),0)</f>
        <v>#VALUE!</v>
      </c>
      <c r="CX73" s="2" t="e">
        <f ca="1">+IF(IFTA_Quarterly!$I90&gt;0,ROUND(IFTA_Quarterly!$I90*Int_Exchange_2!CX$5/100*CX$3,2),0)</f>
        <v>#VALUE!</v>
      </c>
      <c r="CY73" s="2" t="e">
        <f ca="1">+IF(IFTA_Quarterly!$I90&gt;0,ROUND(IFTA_Quarterly!$I90*Int_Exchange_2!CY$5/100*CY$3,2),0)</f>
        <v>#VALUE!</v>
      </c>
      <c r="CZ73" s="2" t="e">
        <f ca="1">+IF(IFTA_Quarterly!$I90&gt;0,ROUND(IFTA_Quarterly!$I90*Int_Exchange_2!CZ$5/100*CZ$3,2),0)</f>
        <v>#VALUE!</v>
      </c>
      <c r="DA73" s="2" t="e">
        <f ca="1">+IF(IFTA_Quarterly!$I90&gt;0,ROUND(IFTA_Quarterly!$I90*Int_Exchange_2!DA$5/100*DA$3,2),0)</f>
        <v>#VALUE!</v>
      </c>
      <c r="DB73" s="2" t="e">
        <f ca="1">+IF(IFTA_Quarterly!$I90&gt;0,ROUND(IFTA_Quarterly!$I90*Int_Exchange_2!DB$5/100*DB$3,2),0)</f>
        <v>#VALUE!</v>
      </c>
      <c r="DC73" s="2" t="e">
        <f ca="1">+IF(IFTA_Quarterly!$I90&gt;0,ROUND(IFTA_Quarterly!$I90*Int_Exchange_2!DC$5/100*DC$3,2),0)</f>
        <v>#VALUE!</v>
      </c>
      <c r="DD73" s="2" t="e">
        <f ca="1">+IF(IFTA_Quarterly!$I90&gt;0,ROUND(IFTA_Quarterly!$I90*Int_Exchange_2!DD$5/100*DD$3,2),0)</f>
        <v>#VALUE!</v>
      </c>
      <c r="DE73" s="2" t="e">
        <f ca="1">+IF(IFTA_Quarterly!$I90&gt;0,ROUND(IFTA_Quarterly!$I90*Int_Exchange_2!DE$5/100*DE$3,2),0)</f>
        <v>#VALUE!</v>
      </c>
      <c r="DF73" s="2" t="e">
        <f ca="1">+IF(IFTA_Quarterly!$I90&gt;0,ROUND(IFTA_Quarterly!$I90*Int_Exchange_2!DF$5/100*DF$3,2),0)</f>
        <v>#VALUE!</v>
      </c>
      <c r="DG73" s="2" t="e">
        <f ca="1">+IF(IFTA_Quarterly!$I90&gt;0,ROUND(IFTA_Quarterly!$I90*Int_Exchange_2!DG$5/100*DG$3,2),0)</f>
        <v>#VALUE!</v>
      </c>
      <c r="DH73" s="2" t="e">
        <f ca="1">+IF(IFTA_Quarterly!$I90&gt;0,ROUND(IFTA_Quarterly!$I90*Int_Exchange_2!DH$5/100*DH$3,2),0)</f>
        <v>#VALUE!</v>
      </c>
      <c r="DI73" s="2" t="e">
        <f ca="1">+IF(IFTA_Quarterly!$I90&gt;0,ROUND(IFTA_Quarterly!$I90*Int_Exchange_2!DI$5/100*DI$3,2),0)</f>
        <v>#VALUE!</v>
      </c>
      <c r="DJ73" s="2" t="e">
        <f ca="1">+IF(IFTA_Quarterly!$I90&gt;0,ROUND(IFTA_Quarterly!$I90*Int_Exchange_2!DJ$5/100*DJ$3,2),0)</f>
        <v>#VALUE!</v>
      </c>
      <c r="DK73" s="2" t="e">
        <f ca="1">+IF(IFTA_Quarterly!$I90&gt;0,ROUND(IFTA_Quarterly!$I90*Int_Exchange_2!DK$5/100*DK$3,2),0)</f>
        <v>#VALUE!</v>
      </c>
      <c r="DL73" s="2" t="e">
        <f ca="1">+IF(IFTA_Quarterly!$I90&gt;0,ROUND(IFTA_Quarterly!$I90*Int_Exchange_2!DL$5/100*DL$3,2),0)</f>
        <v>#VALUE!</v>
      </c>
      <c r="DM73" s="2" t="e">
        <f ca="1">+IF(IFTA_Quarterly!$I90&gt;0,ROUND(IFTA_Quarterly!$I90*Int_Exchange_2!DM$5/100*DM$3,2),0)</f>
        <v>#VALUE!</v>
      </c>
      <c r="DN73" s="2" t="e">
        <f ca="1">+IF(IFTA_Quarterly!$I90&gt;0,ROUND(IFTA_Quarterly!$I90*Int_Exchange_2!DN$5/100*DN$3,2),0)</f>
        <v>#VALUE!</v>
      </c>
      <c r="DO73" s="2" t="e">
        <f ca="1">+IF(IFTA_Quarterly!$I90&gt;0,ROUND(IFTA_Quarterly!$I90*Int_Exchange_2!DO$5/100*DO$3,2),0)</f>
        <v>#VALUE!</v>
      </c>
      <c r="DP73" s="2" t="e">
        <f ca="1">+IF(IFTA_Quarterly!$I90&gt;0,ROUND(IFTA_Quarterly!$I90*Int_Exchange_2!DP$5/100*DP$3,2),0)</f>
        <v>#VALUE!</v>
      </c>
      <c r="DQ73" s="2" t="e">
        <f ca="1">+IF(IFTA_Quarterly!$I90&gt;0,ROUND(IFTA_Quarterly!$I90*Int_Exchange_2!DQ$5/100*DQ$3,2),0)</f>
        <v>#VALUE!</v>
      </c>
      <c r="DR73" s="2" t="e">
        <f ca="1">+IF(IFTA_Quarterly!$I90&gt;0,ROUND(IFTA_Quarterly!$I90*Int_Exchange_2!DR$5/100*DR$3,2),0)</f>
        <v>#VALUE!</v>
      </c>
      <c r="DS73" s="2" t="e">
        <f ca="1">+IF(IFTA_Quarterly!$I90&gt;0,ROUND(IFTA_Quarterly!$I90*Int_Exchange_2!DS$5/100*DS$3,2),0)</f>
        <v>#VALUE!</v>
      </c>
      <c r="DT73" s="2" t="e">
        <f ca="1">+IF(IFTA_Quarterly!$I90&gt;0,ROUND(IFTA_Quarterly!$I90*Int_Exchange_2!DT$5/100*DT$3,2),0)</f>
        <v>#VALUE!</v>
      </c>
      <c r="DU73" s="2" t="e">
        <f ca="1">+IF(IFTA_Quarterly!$I90&gt;0,ROUND(IFTA_Quarterly!$I90*Int_Exchange_2!DU$5/100*DU$3,2),0)</f>
        <v>#VALUE!</v>
      </c>
      <c r="DV73" s="2" t="e">
        <f ca="1">+IF(IFTA_Quarterly!$I90&gt;0,ROUND(IFTA_Quarterly!$I90*Int_Exchange_2!DV$5/100*DV$3,2),0)</f>
        <v>#VALUE!</v>
      </c>
      <c r="DW73" s="2" t="e">
        <f ca="1">+IF(IFTA_Quarterly!$I90&gt;0,ROUND(IFTA_Quarterly!$I90*Int_Exchange_2!DW$5/100*DW$3,2),0)</f>
        <v>#VALUE!</v>
      </c>
      <c r="DX73" s="2" t="e">
        <f ca="1">+IF(IFTA_Quarterly!$I90&gt;0,ROUND(IFTA_Quarterly!$I90*Int_Exchange_2!DX$5/100*DX$3,2),0)</f>
        <v>#VALUE!</v>
      </c>
      <c r="DY73" s="2" t="e">
        <f ca="1">+IF(IFTA_Quarterly!$I90&gt;0,ROUND(IFTA_Quarterly!$I90*Int_Exchange_2!DY$5/100*DY$3,2),0)</f>
        <v>#VALUE!</v>
      </c>
      <c r="DZ73" s="2" t="e">
        <f ca="1">+IF(IFTA_Quarterly!$I90&gt;0,ROUND(IFTA_Quarterly!$I90*Int_Exchange_2!DZ$5/100*DZ$3,2),0)</f>
        <v>#VALUE!</v>
      </c>
      <c r="EA73" s="2" t="e">
        <f ca="1">+IF(IFTA_Quarterly!$I90&gt;0,ROUND(IFTA_Quarterly!$I90*Int_Exchange_2!EA$5/100*EA$3,2),0)</f>
        <v>#VALUE!</v>
      </c>
      <c r="EB73" s="2" t="e">
        <f ca="1">+IF(IFTA_Quarterly!$I90&gt;0,ROUND(IFTA_Quarterly!$I90*Int_Exchange_2!EB$5/100*EB$3,2),0)</f>
        <v>#VALUE!</v>
      </c>
      <c r="EC73" s="2" t="e">
        <f ca="1">+IF(IFTA_Quarterly!$I90&gt;0,ROUND(IFTA_Quarterly!$I90*Int_Exchange_2!EC$5/100*EC$3,2),0)</f>
        <v>#VALUE!</v>
      </c>
      <c r="ED73" s="2" t="e">
        <f ca="1">+IF(IFTA_Quarterly!$I90&gt;0,ROUND(IFTA_Quarterly!$I90*Int_Exchange_2!ED$5/100*ED$3,2),0)</f>
        <v>#VALUE!</v>
      </c>
      <c r="EE73" s="2" t="e">
        <f ca="1">+IF(IFTA_Quarterly!$I90&gt;0,ROUND(IFTA_Quarterly!$I90*Int_Exchange_2!EE$5/100*EE$3,2),0)</f>
        <v>#VALUE!</v>
      </c>
    </row>
    <row r="74" spans="1:135" x14ac:dyDescent="0.25">
      <c r="A74" s="2" t="s">
        <v>79</v>
      </c>
      <c r="B74" s="2" t="str">
        <f t="shared" ca="1" si="97"/>
        <v/>
      </c>
      <c r="C74" s="2" t="e">
        <f ca="1">+IF(IFTA_Quarterly!$I91&gt;0,ROUND(IFTA_Quarterly!$I91*Int_Exchange_2!C$5/100*C$3,2),0)</f>
        <v>#VALUE!</v>
      </c>
      <c r="D74" s="2" t="e">
        <f ca="1">+IF(IFTA_Quarterly!$I91&gt;0,ROUND(IFTA_Quarterly!$I91*Int_Exchange_2!D$5/100*D$3,2),0)</f>
        <v>#VALUE!</v>
      </c>
      <c r="E74" s="2" t="e">
        <f ca="1">+IF(IFTA_Quarterly!$I91&gt;0,ROUND(IFTA_Quarterly!$I91*Int_Exchange_2!E$5/100*E$3,2),0)</f>
        <v>#VALUE!</v>
      </c>
      <c r="F74" s="2" t="e">
        <f ca="1">+IF(IFTA_Quarterly!$I91&gt;0,ROUND(IFTA_Quarterly!$I91*Int_Exchange_2!F$5/100*F$3,2),0)</f>
        <v>#VALUE!</v>
      </c>
      <c r="G74" s="2" t="e">
        <f ca="1">+IF(IFTA_Quarterly!$I91&gt;0,ROUND(IFTA_Quarterly!$I91*Int_Exchange_2!G$5/100*G$3,2),0)</f>
        <v>#VALUE!</v>
      </c>
      <c r="H74" s="2" t="e">
        <f ca="1">+IF(IFTA_Quarterly!$I91&gt;0,ROUND(IFTA_Quarterly!$I91*Int_Exchange_2!H$5/100*H$3,2),0)</f>
        <v>#VALUE!</v>
      </c>
      <c r="I74" s="2" t="e">
        <f ca="1">+IF(IFTA_Quarterly!$I91&gt;0,ROUND(IFTA_Quarterly!$I91*Int_Exchange_2!I$5/100*I$3,2),0)</f>
        <v>#VALUE!</v>
      </c>
      <c r="J74" s="2" t="e">
        <f ca="1">+IF(IFTA_Quarterly!$I91&gt;0,ROUND(IFTA_Quarterly!$I91*Int_Exchange_2!J$5/100*J$3,2),0)</f>
        <v>#VALUE!</v>
      </c>
      <c r="K74" s="2" t="e">
        <f ca="1">+IF(IFTA_Quarterly!$I91&gt;0,ROUND(IFTA_Quarterly!$I91*Int_Exchange_2!K$5/100*K$3,2),0)</f>
        <v>#VALUE!</v>
      </c>
      <c r="L74" s="2" t="e">
        <f ca="1">+IF(IFTA_Quarterly!$I91&gt;0,ROUND(IFTA_Quarterly!$I91*Int_Exchange_2!L$5/100*L$3,2),0)</f>
        <v>#VALUE!</v>
      </c>
      <c r="M74" s="2" t="e">
        <f ca="1">+IF(IFTA_Quarterly!$I91&gt;0,ROUND(IFTA_Quarterly!$I91*Int_Exchange_2!M$5/100*M$3,2),0)</f>
        <v>#VALUE!</v>
      </c>
      <c r="N74" s="2" t="e">
        <f ca="1">+IF(IFTA_Quarterly!$I91&gt;0,ROUND(IFTA_Quarterly!$I91*Int_Exchange_2!N$5/100*N$3,2),0)</f>
        <v>#VALUE!</v>
      </c>
      <c r="O74" s="2" t="e">
        <f ca="1">+IF(IFTA_Quarterly!$I91&gt;0,ROUND(IFTA_Quarterly!$I91*Int_Exchange_2!O$5/100*O$3,2),0)</f>
        <v>#VALUE!</v>
      </c>
      <c r="P74" s="2" t="e">
        <f ca="1">+IF(IFTA_Quarterly!$I91&gt;0,ROUND(IFTA_Quarterly!$I91*Int_Exchange_2!P$5/100*P$3,2),0)</f>
        <v>#VALUE!</v>
      </c>
      <c r="Q74" s="2" t="e">
        <f ca="1">+IF(IFTA_Quarterly!$I91&gt;0,ROUND(IFTA_Quarterly!$I91*Int_Exchange_2!Q$5/100*Q$3,2),0)</f>
        <v>#VALUE!</v>
      </c>
      <c r="R74" s="2" t="e">
        <f ca="1">+IF(IFTA_Quarterly!$I91&gt;0,ROUND(IFTA_Quarterly!$I91*Int_Exchange_2!R$5/100*R$3,2),0)</f>
        <v>#VALUE!</v>
      </c>
      <c r="S74" s="2" t="e">
        <f ca="1">+IF(IFTA_Quarterly!$I91&gt;0,ROUND(IFTA_Quarterly!$I91*Int_Exchange_2!S$5/100*S$3,2),0)</f>
        <v>#VALUE!</v>
      </c>
      <c r="T74" s="2" t="e">
        <f ca="1">+IF(IFTA_Quarterly!$I91&gt;0,ROUND(IFTA_Quarterly!$I91*Int_Exchange_2!T$5/100*T$3,2),0)</f>
        <v>#VALUE!</v>
      </c>
      <c r="U74" s="2" t="e">
        <f ca="1">+IF(IFTA_Quarterly!$I91&gt;0,ROUND(IFTA_Quarterly!$I91*Int_Exchange_2!U$5/100*U$3,2),0)</f>
        <v>#VALUE!</v>
      </c>
      <c r="V74" s="2" t="e">
        <f ca="1">+IF(IFTA_Quarterly!$I91&gt;0,ROUND(IFTA_Quarterly!$I91*Int_Exchange_2!V$5/100*V$3,2),0)</f>
        <v>#VALUE!</v>
      </c>
      <c r="W74" s="2" t="e">
        <f ca="1">+IF(IFTA_Quarterly!$I91&gt;0,ROUND(IFTA_Quarterly!$I91*Int_Exchange_2!W$5/100*W$3,2),0)</f>
        <v>#VALUE!</v>
      </c>
      <c r="X74" s="2" t="e">
        <f ca="1">+IF(IFTA_Quarterly!$I91&gt;0,ROUND(IFTA_Quarterly!$I91*Int_Exchange_2!X$5/100*X$3,2),0)</f>
        <v>#VALUE!</v>
      </c>
      <c r="Y74" s="2" t="e">
        <f ca="1">+IF(IFTA_Quarterly!$I91&gt;0,ROUND(IFTA_Quarterly!$I91*Int_Exchange_2!Y$5/100*Y$3,2),0)</f>
        <v>#VALUE!</v>
      </c>
      <c r="Z74" s="2" t="e">
        <f ca="1">+IF(IFTA_Quarterly!$I91&gt;0,ROUND(IFTA_Quarterly!$I91*Int_Exchange_2!Z$5/100*Z$3,2),0)</f>
        <v>#VALUE!</v>
      </c>
      <c r="AA74" s="2" t="e">
        <f ca="1">+IF(IFTA_Quarterly!$I91&gt;0,ROUND(IFTA_Quarterly!$I91*Int_Exchange_2!AA$5/100*AA$3,2),0)</f>
        <v>#VALUE!</v>
      </c>
      <c r="AB74" s="2" t="e">
        <f ca="1">+IF(IFTA_Quarterly!$I91&gt;0,ROUND(IFTA_Quarterly!$I91*Int_Exchange_2!AB$5/100*AB$3,2),0)</f>
        <v>#VALUE!</v>
      </c>
      <c r="AC74" s="2" t="e">
        <f ca="1">+IF(IFTA_Quarterly!$I91&gt;0,ROUND(IFTA_Quarterly!$I91*Int_Exchange_2!AC$5/100*AC$3,2),0)</f>
        <v>#VALUE!</v>
      </c>
      <c r="AD74" s="2" t="e">
        <f ca="1">+IF(IFTA_Quarterly!$I91&gt;0,ROUND(IFTA_Quarterly!$I91*Int_Exchange_2!AD$5/100*AD$3,2),0)</f>
        <v>#VALUE!</v>
      </c>
      <c r="AE74" s="2" t="e">
        <f ca="1">+IF(IFTA_Quarterly!$I91&gt;0,ROUND(IFTA_Quarterly!$I91*Int_Exchange_2!AE$5/100*AE$3,2),0)</f>
        <v>#VALUE!</v>
      </c>
      <c r="AF74" s="2" t="e">
        <f ca="1">+IF(IFTA_Quarterly!$I91&gt;0,ROUND(IFTA_Quarterly!$I91*Int_Exchange_2!AF$5/100*AF$3,2),0)</f>
        <v>#VALUE!</v>
      </c>
      <c r="AG74" s="2" t="e">
        <f ca="1">+IF(IFTA_Quarterly!$I91&gt;0,ROUND(IFTA_Quarterly!$I91*Int_Exchange_2!AG$5/100*AG$3,2),0)</f>
        <v>#VALUE!</v>
      </c>
      <c r="AH74" s="2" t="e">
        <f ca="1">+IF(IFTA_Quarterly!$I91&gt;0,ROUND(IFTA_Quarterly!$I91*Int_Exchange_2!AH$5/100*AH$3,2),0)</f>
        <v>#VALUE!</v>
      </c>
      <c r="AI74" s="2" t="e">
        <f ca="1">+IF(IFTA_Quarterly!$I91&gt;0,ROUND(IFTA_Quarterly!$I91*Int_Exchange_2!AI$5/100*AI$3,2),0)</f>
        <v>#VALUE!</v>
      </c>
      <c r="AJ74" s="2" t="e">
        <f ca="1">+IF(IFTA_Quarterly!$I91&gt;0,ROUND(IFTA_Quarterly!$I91*Int_Exchange_2!AJ$5/100*AJ$3,2),0)</f>
        <v>#VALUE!</v>
      </c>
      <c r="AK74" s="2" t="e">
        <f ca="1">+IF(IFTA_Quarterly!$I91&gt;0,ROUND(IFTA_Quarterly!$I91*Int_Exchange_2!AK$5/100*AK$3,2),0)</f>
        <v>#VALUE!</v>
      </c>
      <c r="AL74" s="2" t="e">
        <f ca="1">+IF(IFTA_Quarterly!$I91&gt;0,ROUND(IFTA_Quarterly!$I91*Int_Exchange_2!AL$5/100*AL$3,2),0)</f>
        <v>#VALUE!</v>
      </c>
      <c r="AM74" s="2" t="e">
        <f ca="1">+IF(IFTA_Quarterly!$I91&gt;0,ROUND(IFTA_Quarterly!$I91*Int_Exchange_2!AM$5/100*AM$3,2),0)</f>
        <v>#VALUE!</v>
      </c>
      <c r="AN74" s="2" t="e">
        <f ca="1">+IF(IFTA_Quarterly!$I91&gt;0,ROUND(IFTA_Quarterly!$I91*Int_Exchange_2!AN$5/100*AN$3,2),0)</f>
        <v>#VALUE!</v>
      </c>
      <c r="AO74" s="2" t="e">
        <f ca="1">+IF(IFTA_Quarterly!$I91&gt;0,ROUND(IFTA_Quarterly!$I91*Int_Exchange_2!AO$5/100*AO$3,2),0)</f>
        <v>#VALUE!</v>
      </c>
      <c r="AP74" s="2" t="e">
        <f ca="1">+IF(IFTA_Quarterly!$I91&gt;0,ROUND(IFTA_Quarterly!$I91*Int_Exchange_2!AP$5/100*AP$3,2),0)</f>
        <v>#VALUE!</v>
      </c>
      <c r="AQ74" s="2" t="e">
        <f ca="1">+IF(IFTA_Quarterly!$I91&gt;0,ROUND(IFTA_Quarterly!$I91*Int_Exchange_2!AQ$5/100*AQ$3,2),0)</f>
        <v>#VALUE!</v>
      </c>
      <c r="AR74" s="2" t="e">
        <f ca="1">+IF(IFTA_Quarterly!$I91&gt;0,ROUND(IFTA_Quarterly!$I91*Int_Exchange_2!AR$5/100*AR$3,2),0)</f>
        <v>#VALUE!</v>
      </c>
      <c r="AS74" s="2" t="e">
        <f ca="1">+IF(IFTA_Quarterly!$I91&gt;0,ROUND(IFTA_Quarterly!$I91*Int_Exchange_2!AS$5/100*AS$3,2),0)</f>
        <v>#VALUE!</v>
      </c>
      <c r="AT74" s="2" t="e">
        <f ca="1">+IF(IFTA_Quarterly!$I91&gt;0,ROUND(IFTA_Quarterly!$I91*Int_Exchange_2!AT$5/100*AT$3,2),0)</f>
        <v>#VALUE!</v>
      </c>
      <c r="AU74" s="2" t="e">
        <f ca="1">+IF(IFTA_Quarterly!$I91&gt;0,ROUND(IFTA_Quarterly!$I91*Int_Exchange_2!AU$5/100*AU$3,2),0)</f>
        <v>#VALUE!</v>
      </c>
      <c r="AV74" s="2" t="e">
        <f ca="1">+IF(IFTA_Quarterly!$I91&gt;0,ROUND(IFTA_Quarterly!$I91*Int_Exchange_2!AV$5/100*AV$3,2),0)</f>
        <v>#VALUE!</v>
      </c>
      <c r="AW74" s="2" t="e">
        <f ca="1">+IF(IFTA_Quarterly!$I91&gt;0,ROUND(IFTA_Quarterly!$I91*Int_Exchange_2!AW$5/100*AW$3,2),0)</f>
        <v>#VALUE!</v>
      </c>
      <c r="AX74" s="2" t="e">
        <f ca="1">+IF(IFTA_Quarterly!$I91&gt;0,ROUND(IFTA_Quarterly!$I91*Int_Exchange_2!AX$5/100*AX$3,2),0)</f>
        <v>#VALUE!</v>
      </c>
      <c r="AY74" s="2" t="e">
        <f ca="1">+IF(IFTA_Quarterly!$I91&gt;0,ROUND(IFTA_Quarterly!$I91*Int_Exchange_2!AY$5/100*AY$3,2),0)</f>
        <v>#VALUE!</v>
      </c>
      <c r="AZ74" s="2" t="e">
        <f ca="1">+IF(IFTA_Quarterly!$I91&gt;0,ROUND(IFTA_Quarterly!$I91*Int_Exchange_2!AZ$5/100*AZ$3,2),0)</f>
        <v>#VALUE!</v>
      </c>
      <c r="BA74" s="2" t="e">
        <f ca="1">+IF(IFTA_Quarterly!$I91&gt;0,ROUND(IFTA_Quarterly!$I91*Int_Exchange_2!BA$5/100*BA$3,2),0)</f>
        <v>#VALUE!</v>
      </c>
      <c r="BB74" s="2" t="e">
        <f ca="1">+IF(IFTA_Quarterly!$I91&gt;0,ROUND(IFTA_Quarterly!$I91*Int_Exchange_2!BB$5/100*BB$3,2),0)</f>
        <v>#VALUE!</v>
      </c>
      <c r="BC74" s="2" t="e">
        <f ca="1">+IF(IFTA_Quarterly!$I91&gt;0,ROUND(IFTA_Quarterly!$I91*Int_Exchange_2!BC$5/100*BC$3,2),0)</f>
        <v>#VALUE!</v>
      </c>
      <c r="BD74" s="2" t="e">
        <f ca="1">+IF(IFTA_Quarterly!$I91&gt;0,ROUND(IFTA_Quarterly!$I91*Int_Exchange_2!BD$5/100*BD$3,2),0)</f>
        <v>#VALUE!</v>
      </c>
      <c r="BE74" s="2" t="e">
        <f ca="1">+IF(IFTA_Quarterly!$I91&gt;0,ROUND(IFTA_Quarterly!$I91*Int_Exchange_2!BE$5/100*BE$3,2),0)</f>
        <v>#VALUE!</v>
      </c>
      <c r="BF74" s="2" t="e">
        <f ca="1">+IF(IFTA_Quarterly!$I91&gt;0,ROUND(IFTA_Quarterly!$I91*Int_Exchange_2!BF$5/100*BF$3,2),0)</f>
        <v>#VALUE!</v>
      </c>
      <c r="BG74" s="2" t="e">
        <f ca="1">+IF(IFTA_Quarterly!$I91&gt;0,ROUND(IFTA_Quarterly!$I91*Int_Exchange_2!BG$5/100*BG$3,2),0)</f>
        <v>#VALUE!</v>
      </c>
      <c r="BH74" s="2" t="e">
        <f ca="1">+IF(IFTA_Quarterly!$I91&gt;0,ROUND(IFTA_Quarterly!$I91*Int_Exchange_2!BH$5/100*BH$3,2),0)</f>
        <v>#VALUE!</v>
      </c>
      <c r="BI74" s="2" t="e">
        <f ca="1">+IF(IFTA_Quarterly!$I91&gt;0,ROUND(IFTA_Quarterly!$I91*Int_Exchange_2!BI$5/100*BI$3,2),0)</f>
        <v>#VALUE!</v>
      </c>
      <c r="BJ74" s="2" t="e">
        <f ca="1">+IF(IFTA_Quarterly!$I91&gt;0,ROUND(IFTA_Quarterly!$I91*Int_Exchange_2!BJ$5/100*BJ$3,2),0)</f>
        <v>#VALUE!</v>
      </c>
      <c r="BK74" s="2" t="e">
        <f ca="1">+IF(IFTA_Quarterly!$I91&gt;0,ROUND(IFTA_Quarterly!$I91*Int_Exchange_2!BK$5/100*BK$3,2),0)</f>
        <v>#VALUE!</v>
      </c>
      <c r="BL74" s="2" t="e">
        <f ca="1">+IF(IFTA_Quarterly!$I91&gt;0,ROUND(IFTA_Quarterly!$I91*Int_Exchange_2!BL$5/100*BL$3,2),0)</f>
        <v>#VALUE!</v>
      </c>
      <c r="BM74" s="2" t="e">
        <f ca="1">+IF(IFTA_Quarterly!$I91&gt;0,ROUND(IFTA_Quarterly!$I91*Int_Exchange_2!BM$5/100*BM$3,2),0)</f>
        <v>#VALUE!</v>
      </c>
      <c r="BN74" s="2" t="e">
        <f ca="1">+IF(IFTA_Quarterly!$I91&gt;0,ROUND(IFTA_Quarterly!$I91*Int_Exchange_2!BN$5/100*BN$3,2),0)</f>
        <v>#VALUE!</v>
      </c>
      <c r="BO74" s="2" t="e">
        <f ca="1">+IF(IFTA_Quarterly!$I91&gt;0,ROUND(IFTA_Quarterly!$I91*Int_Exchange_2!BO$5/100*BO$3,2),0)</f>
        <v>#VALUE!</v>
      </c>
      <c r="BP74" s="2" t="e">
        <f ca="1">+IF(IFTA_Quarterly!$I91&gt;0,ROUND(IFTA_Quarterly!$I91*Int_Exchange_2!BP$5/100*BP$3,2),0)</f>
        <v>#VALUE!</v>
      </c>
      <c r="BQ74" s="2" t="e">
        <f ca="1">+IF(IFTA_Quarterly!$I91&gt;0,ROUND(IFTA_Quarterly!$I91*Int_Exchange_2!BQ$5/100*BQ$3,2),0)</f>
        <v>#VALUE!</v>
      </c>
      <c r="BR74" s="2" t="e">
        <f ca="1">+IF(IFTA_Quarterly!$I91&gt;0,ROUND(IFTA_Quarterly!$I91*Int_Exchange_2!BR$5/100*BR$3,2),0)</f>
        <v>#VALUE!</v>
      </c>
      <c r="BS74" s="2" t="e">
        <f ca="1">+IF(IFTA_Quarterly!$I91&gt;0,ROUND(IFTA_Quarterly!$I91*Int_Exchange_2!BS$5/100*BS$3,2),0)</f>
        <v>#VALUE!</v>
      </c>
      <c r="BT74" s="2" t="e">
        <f ca="1">+IF(IFTA_Quarterly!$I91&gt;0,ROUND(IFTA_Quarterly!$I91*Int_Exchange_2!BT$5/100*BT$3,2),0)</f>
        <v>#VALUE!</v>
      </c>
      <c r="BU74" s="2" t="e">
        <f ca="1">+IF(IFTA_Quarterly!$I91&gt;0,ROUND(IFTA_Quarterly!$I91*Int_Exchange_2!BU$5/100*BU$3,2),0)</f>
        <v>#VALUE!</v>
      </c>
      <c r="BV74" s="2" t="e">
        <f ca="1">+IF(IFTA_Quarterly!$I91&gt;0,ROUND(IFTA_Quarterly!$I91*Int_Exchange_2!BV$5/100*BV$3,2),0)</f>
        <v>#VALUE!</v>
      </c>
      <c r="BW74" s="2" t="e">
        <f ca="1">+IF(IFTA_Quarterly!$I91&gt;0,ROUND(IFTA_Quarterly!$I91*Int_Exchange_2!BW$5/100*BW$3,2),0)</f>
        <v>#VALUE!</v>
      </c>
      <c r="BX74" s="2" t="e">
        <f ca="1">+IF(IFTA_Quarterly!$I91&gt;0,ROUND(IFTA_Quarterly!$I91*Int_Exchange_2!BX$5/100*BX$3,2),0)</f>
        <v>#VALUE!</v>
      </c>
      <c r="BY74" s="2" t="e">
        <f ca="1">+IF(IFTA_Quarterly!$I91&gt;0,ROUND(IFTA_Quarterly!$I91*Int_Exchange_2!BY$5/100*BY$3,2),0)</f>
        <v>#VALUE!</v>
      </c>
      <c r="BZ74" s="2" t="e">
        <f ca="1">+IF(IFTA_Quarterly!$I91&gt;0,ROUND(IFTA_Quarterly!$I91*Int_Exchange_2!BZ$5/100*BZ$3,2),0)</f>
        <v>#VALUE!</v>
      </c>
      <c r="CA74" s="2" t="e">
        <f ca="1">+IF(IFTA_Quarterly!$I91&gt;0,ROUND(IFTA_Quarterly!$I91*Int_Exchange_2!CA$5/100*CA$3,2),0)</f>
        <v>#VALUE!</v>
      </c>
      <c r="CB74" s="2" t="e">
        <f ca="1">+IF(IFTA_Quarterly!$I91&gt;0,ROUND(IFTA_Quarterly!$I91*Int_Exchange_2!CB$5/100*CB$3,2),0)</f>
        <v>#VALUE!</v>
      </c>
      <c r="CC74" s="2" t="e">
        <f ca="1">+IF(IFTA_Quarterly!$I91&gt;0,ROUND(IFTA_Quarterly!$I91*Int_Exchange_2!CC$5/100*CC$3,2),0)</f>
        <v>#VALUE!</v>
      </c>
      <c r="CD74" s="2" t="e">
        <f ca="1">+IF(IFTA_Quarterly!$I91&gt;0,ROUND(IFTA_Quarterly!$I91*Int_Exchange_2!CD$5/100*CD$3,2),0)</f>
        <v>#VALUE!</v>
      </c>
      <c r="CE74" s="2" t="e">
        <f ca="1">+IF(IFTA_Quarterly!$I91&gt;0,ROUND(IFTA_Quarterly!$I91*Int_Exchange_2!CE$5/100*CE$3,2),0)</f>
        <v>#VALUE!</v>
      </c>
      <c r="CF74" s="2" t="e">
        <f ca="1">+IF(IFTA_Quarterly!$I91&gt;0,ROUND(IFTA_Quarterly!$I91*Int_Exchange_2!CF$5/100*CF$3,2),0)</f>
        <v>#VALUE!</v>
      </c>
      <c r="CG74" s="2" t="e">
        <f ca="1">+IF(IFTA_Quarterly!$I91&gt;0,ROUND(IFTA_Quarterly!$I91*Int_Exchange_2!CG$5/100*CG$3,2),0)</f>
        <v>#VALUE!</v>
      </c>
      <c r="CH74" s="2" t="e">
        <f ca="1">+IF(IFTA_Quarterly!$I91&gt;0,ROUND(IFTA_Quarterly!$I91*Int_Exchange_2!CH$5/100*CH$3,2),0)</f>
        <v>#VALUE!</v>
      </c>
      <c r="CI74" s="2" t="e">
        <f ca="1">+IF(IFTA_Quarterly!$I91&gt;0,ROUND(IFTA_Quarterly!$I91*Int_Exchange_2!CI$5/100*CI$3,2),0)</f>
        <v>#VALUE!</v>
      </c>
      <c r="CJ74" s="2" t="e">
        <f ca="1">+IF(IFTA_Quarterly!$I91&gt;0,ROUND(IFTA_Quarterly!$I91*Int_Exchange_2!CJ$5/100*CJ$3,2),0)</f>
        <v>#VALUE!</v>
      </c>
      <c r="CK74" s="2" t="e">
        <f ca="1">+IF(IFTA_Quarterly!$I91&gt;0,ROUND(IFTA_Quarterly!$I91*Int_Exchange_2!CK$5/100*CK$3,2),0)</f>
        <v>#VALUE!</v>
      </c>
      <c r="CL74" s="2" t="e">
        <f ca="1">+IF(IFTA_Quarterly!$I91&gt;0,ROUND(IFTA_Quarterly!$I91*Int_Exchange_2!CL$5/100*CL$3,2),0)</f>
        <v>#VALUE!</v>
      </c>
      <c r="CM74" s="2" t="e">
        <f ca="1">+IF(IFTA_Quarterly!$I91&gt;0,ROUND(IFTA_Quarterly!$I91*Int_Exchange_2!CM$5/100*CM$3,2),0)</f>
        <v>#VALUE!</v>
      </c>
      <c r="CN74" s="2" t="e">
        <f ca="1">+IF(IFTA_Quarterly!$I91&gt;0,ROUND(IFTA_Quarterly!$I91*Int_Exchange_2!CN$5/100*CN$3,2),0)</f>
        <v>#VALUE!</v>
      </c>
      <c r="CO74" s="2" t="e">
        <f ca="1">+IF(IFTA_Quarterly!$I91&gt;0,ROUND(IFTA_Quarterly!$I91*Int_Exchange_2!CO$5/100*CO$3,2),0)</f>
        <v>#VALUE!</v>
      </c>
      <c r="CP74" s="2" t="e">
        <f ca="1">+IF(IFTA_Quarterly!$I91&gt;0,ROUND(IFTA_Quarterly!$I91*Int_Exchange_2!CP$5/100*CP$3,2),0)</f>
        <v>#VALUE!</v>
      </c>
      <c r="CQ74" s="2" t="e">
        <f ca="1">+IF(IFTA_Quarterly!$I91&gt;0,ROUND(IFTA_Quarterly!$I91*Int_Exchange_2!CQ$5/100*CQ$3,2),0)</f>
        <v>#VALUE!</v>
      </c>
      <c r="CR74" s="2" t="e">
        <f ca="1">+IF(IFTA_Quarterly!$I91&gt;0,ROUND(IFTA_Quarterly!$I91*Int_Exchange_2!CR$5/100*CR$3,2),0)</f>
        <v>#VALUE!</v>
      </c>
      <c r="CS74" s="2" t="e">
        <f ca="1">+IF(IFTA_Quarterly!$I91&gt;0,ROUND(IFTA_Quarterly!$I91*Int_Exchange_2!CS$5/100*CS$3,2),0)</f>
        <v>#VALUE!</v>
      </c>
      <c r="CT74" s="2" t="e">
        <f ca="1">+IF(IFTA_Quarterly!$I91&gt;0,ROUND(IFTA_Quarterly!$I91*Int_Exchange_2!CT$5/100*CT$3,2),0)</f>
        <v>#VALUE!</v>
      </c>
      <c r="CU74" s="2" t="e">
        <f ca="1">+IF(IFTA_Quarterly!$I91&gt;0,ROUND(IFTA_Quarterly!$I91*Int_Exchange_2!CU$5/100*CU$3,2),0)</f>
        <v>#VALUE!</v>
      </c>
      <c r="CV74" s="2" t="e">
        <f ca="1">+IF(IFTA_Quarterly!$I91&gt;0,ROUND(IFTA_Quarterly!$I91*Int_Exchange_2!CV$5/100*CV$3,2),0)</f>
        <v>#VALUE!</v>
      </c>
      <c r="CW74" s="2" t="e">
        <f ca="1">+IF(IFTA_Quarterly!$I91&gt;0,ROUND(IFTA_Quarterly!$I91*Int_Exchange_2!CW$5/100*CW$3,2),0)</f>
        <v>#VALUE!</v>
      </c>
      <c r="CX74" s="2" t="e">
        <f ca="1">+IF(IFTA_Quarterly!$I91&gt;0,ROUND(IFTA_Quarterly!$I91*Int_Exchange_2!CX$5/100*CX$3,2),0)</f>
        <v>#VALUE!</v>
      </c>
      <c r="CY74" s="2" t="e">
        <f ca="1">+IF(IFTA_Quarterly!$I91&gt;0,ROUND(IFTA_Quarterly!$I91*Int_Exchange_2!CY$5/100*CY$3,2),0)</f>
        <v>#VALUE!</v>
      </c>
      <c r="CZ74" s="2" t="e">
        <f ca="1">+IF(IFTA_Quarterly!$I91&gt;0,ROUND(IFTA_Quarterly!$I91*Int_Exchange_2!CZ$5/100*CZ$3,2),0)</f>
        <v>#VALUE!</v>
      </c>
      <c r="DA74" s="2" t="e">
        <f ca="1">+IF(IFTA_Quarterly!$I91&gt;0,ROUND(IFTA_Quarterly!$I91*Int_Exchange_2!DA$5/100*DA$3,2),0)</f>
        <v>#VALUE!</v>
      </c>
      <c r="DB74" s="2" t="e">
        <f ca="1">+IF(IFTA_Quarterly!$I91&gt;0,ROUND(IFTA_Quarterly!$I91*Int_Exchange_2!DB$5/100*DB$3,2),0)</f>
        <v>#VALUE!</v>
      </c>
      <c r="DC74" s="2" t="e">
        <f ca="1">+IF(IFTA_Quarterly!$I91&gt;0,ROUND(IFTA_Quarterly!$I91*Int_Exchange_2!DC$5/100*DC$3,2),0)</f>
        <v>#VALUE!</v>
      </c>
      <c r="DD74" s="2" t="e">
        <f ca="1">+IF(IFTA_Quarterly!$I91&gt;0,ROUND(IFTA_Quarterly!$I91*Int_Exchange_2!DD$5/100*DD$3,2),0)</f>
        <v>#VALUE!</v>
      </c>
      <c r="DE74" s="2" t="e">
        <f ca="1">+IF(IFTA_Quarterly!$I91&gt;0,ROUND(IFTA_Quarterly!$I91*Int_Exchange_2!DE$5/100*DE$3,2),0)</f>
        <v>#VALUE!</v>
      </c>
      <c r="DF74" s="2" t="e">
        <f ca="1">+IF(IFTA_Quarterly!$I91&gt;0,ROUND(IFTA_Quarterly!$I91*Int_Exchange_2!DF$5/100*DF$3,2),0)</f>
        <v>#VALUE!</v>
      </c>
      <c r="DG74" s="2" t="e">
        <f ca="1">+IF(IFTA_Quarterly!$I91&gt;0,ROUND(IFTA_Quarterly!$I91*Int_Exchange_2!DG$5/100*DG$3,2),0)</f>
        <v>#VALUE!</v>
      </c>
      <c r="DH74" s="2" t="e">
        <f ca="1">+IF(IFTA_Quarterly!$I91&gt;0,ROUND(IFTA_Quarterly!$I91*Int_Exchange_2!DH$5/100*DH$3,2),0)</f>
        <v>#VALUE!</v>
      </c>
      <c r="DI74" s="2" t="e">
        <f ca="1">+IF(IFTA_Quarterly!$I91&gt;0,ROUND(IFTA_Quarterly!$I91*Int_Exchange_2!DI$5/100*DI$3,2),0)</f>
        <v>#VALUE!</v>
      </c>
      <c r="DJ74" s="2" t="e">
        <f ca="1">+IF(IFTA_Quarterly!$I91&gt;0,ROUND(IFTA_Quarterly!$I91*Int_Exchange_2!DJ$5/100*DJ$3,2),0)</f>
        <v>#VALUE!</v>
      </c>
      <c r="DK74" s="2" t="e">
        <f ca="1">+IF(IFTA_Quarterly!$I91&gt;0,ROUND(IFTA_Quarterly!$I91*Int_Exchange_2!DK$5/100*DK$3,2),0)</f>
        <v>#VALUE!</v>
      </c>
      <c r="DL74" s="2" t="e">
        <f ca="1">+IF(IFTA_Quarterly!$I91&gt;0,ROUND(IFTA_Quarterly!$I91*Int_Exchange_2!DL$5/100*DL$3,2),0)</f>
        <v>#VALUE!</v>
      </c>
      <c r="DM74" s="2" t="e">
        <f ca="1">+IF(IFTA_Quarterly!$I91&gt;0,ROUND(IFTA_Quarterly!$I91*Int_Exchange_2!DM$5/100*DM$3,2),0)</f>
        <v>#VALUE!</v>
      </c>
      <c r="DN74" s="2" t="e">
        <f ca="1">+IF(IFTA_Quarterly!$I91&gt;0,ROUND(IFTA_Quarterly!$I91*Int_Exchange_2!DN$5/100*DN$3,2),0)</f>
        <v>#VALUE!</v>
      </c>
      <c r="DO74" s="2" t="e">
        <f ca="1">+IF(IFTA_Quarterly!$I91&gt;0,ROUND(IFTA_Quarterly!$I91*Int_Exchange_2!DO$5/100*DO$3,2),0)</f>
        <v>#VALUE!</v>
      </c>
      <c r="DP74" s="2" t="e">
        <f ca="1">+IF(IFTA_Quarterly!$I91&gt;0,ROUND(IFTA_Quarterly!$I91*Int_Exchange_2!DP$5/100*DP$3,2),0)</f>
        <v>#VALUE!</v>
      </c>
      <c r="DQ74" s="2" t="e">
        <f ca="1">+IF(IFTA_Quarterly!$I91&gt;0,ROUND(IFTA_Quarterly!$I91*Int_Exchange_2!DQ$5/100*DQ$3,2),0)</f>
        <v>#VALUE!</v>
      </c>
      <c r="DR74" s="2" t="e">
        <f ca="1">+IF(IFTA_Quarterly!$I91&gt;0,ROUND(IFTA_Quarterly!$I91*Int_Exchange_2!DR$5/100*DR$3,2),0)</f>
        <v>#VALUE!</v>
      </c>
      <c r="DS74" s="2" t="e">
        <f ca="1">+IF(IFTA_Quarterly!$I91&gt;0,ROUND(IFTA_Quarterly!$I91*Int_Exchange_2!DS$5/100*DS$3,2),0)</f>
        <v>#VALUE!</v>
      </c>
      <c r="DT74" s="2" t="e">
        <f ca="1">+IF(IFTA_Quarterly!$I91&gt;0,ROUND(IFTA_Quarterly!$I91*Int_Exchange_2!DT$5/100*DT$3,2),0)</f>
        <v>#VALUE!</v>
      </c>
      <c r="DU74" s="2" t="e">
        <f ca="1">+IF(IFTA_Quarterly!$I91&gt;0,ROUND(IFTA_Quarterly!$I91*Int_Exchange_2!DU$5/100*DU$3,2),0)</f>
        <v>#VALUE!</v>
      </c>
      <c r="DV74" s="2" t="e">
        <f ca="1">+IF(IFTA_Quarterly!$I91&gt;0,ROUND(IFTA_Quarterly!$I91*Int_Exchange_2!DV$5/100*DV$3,2),0)</f>
        <v>#VALUE!</v>
      </c>
      <c r="DW74" s="2" t="e">
        <f ca="1">+IF(IFTA_Quarterly!$I91&gt;0,ROUND(IFTA_Quarterly!$I91*Int_Exchange_2!DW$5/100*DW$3,2),0)</f>
        <v>#VALUE!</v>
      </c>
      <c r="DX74" s="2" t="e">
        <f ca="1">+IF(IFTA_Quarterly!$I91&gt;0,ROUND(IFTA_Quarterly!$I91*Int_Exchange_2!DX$5/100*DX$3,2),0)</f>
        <v>#VALUE!</v>
      </c>
      <c r="DY74" s="2" t="e">
        <f ca="1">+IF(IFTA_Quarterly!$I91&gt;0,ROUND(IFTA_Quarterly!$I91*Int_Exchange_2!DY$5/100*DY$3,2),0)</f>
        <v>#VALUE!</v>
      </c>
      <c r="DZ74" s="2" t="e">
        <f ca="1">+IF(IFTA_Quarterly!$I91&gt;0,ROUND(IFTA_Quarterly!$I91*Int_Exchange_2!DZ$5/100*DZ$3,2),0)</f>
        <v>#VALUE!</v>
      </c>
      <c r="EA74" s="2" t="e">
        <f ca="1">+IF(IFTA_Quarterly!$I91&gt;0,ROUND(IFTA_Quarterly!$I91*Int_Exchange_2!EA$5/100*EA$3,2),0)</f>
        <v>#VALUE!</v>
      </c>
      <c r="EB74" s="2" t="e">
        <f ca="1">+IF(IFTA_Quarterly!$I91&gt;0,ROUND(IFTA_Quarterly!$I91*Int_Exchange_2!EB$5/100*EB$3,2),0)</f>
        <v>#VALUE!</v>
      </c>
      <c r="EC74" s="2" t="e">
        <f ca="1">+IF(IFTA_Quarterly!$I91&gt;0,ROUND(IFTA_Quarterly!$I91*Int_Exchange_2!EC$5/100*EC$3,2),0)</f>
        <v>#VALUE!</v>
      </c>
      <c r="ED74" s="2" t="e">
        <f ca="1">+IF(IFTA_Quarterly!$I91&gt;0,ROUND(IFTA_Quarterly!$I91*Int_Exchange_2!ED$5/100*ED$3,2),0)</f>
        <v>#VALUE!</v>
      </c>
      <c r="EE74" s="2" t="e">
        <f ca="1">+IF(IFTA_Quarterly!$I91&gt;0,ROUND(IFTA_Quarterly!$I91*Int_Exchange_2!EE$5/100*EE$3,2),0)</f>
        <v>#VALUE!</v>
      </c>
    </row>
  </sheetData>
  <sheetProtection algorithmName="SHA-512" hashValue="IuNkQaYqxJQWD2OGF1iC4w5/JV2kjbsWcqqqJGIQzPe0vuRvHawXBBzXM18gP1wt+FlOVNfkMejkiCo9nJRUSA==" saltValue="JG7jtBm2uKxjuzghBp72pg==" spinCount="100000" sheet="1" objects="1" scenarios="1"/>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
  <sheetViews>
    <sheetView workbookViewId="0">
      <selection activeCell="G14" sqref="G14"/>
    </sheetView>
  </sheetViews>
  <sheetFormatPr defaultRowHeight="15" x14ac:dyDescent="0.25"/>
  <cols>
    <col min="2" max="2" width="10.7109375" bestFit="1" customWidth="1"/>
    <col min="3" max="3" width="9.28515625" customWidth="1"/>
    <col min="8" max="8" width="15.7109375" bestFit="1" customWidth="1"/>
    <col min="9" max="9" width="29.5703125" customWidth="1"/>
  </cols>
  <sheetData>
    <row r="1" spans="1:9" x14ac:dyDescent="0.25">
      <c r="A1" s="1" t="s">
        <v>23</v>
      </c>
      <c r="B1" s="1" t="s">
        <v>26</v>
      </c>
      <c r="C1" s="1" t="s">
        <v>141</v>
      </c>
      <c r="D1" s="1" t="s">
        <v>142</v>
      </c>
      <c r="F1" s="1" t="s">
        <v>21</v>
      </c>
    </row>
    <row r="2" spans="1:9" x14ac:dyDescent="0.25">
      <c r="A2" t="s">
        <v>207</v>
      </c>
      <c r="B2" s="25">
        <v>45596</v>
      </c>
      <c r="C2">
        <v>126</v>
      </c>
      <c r="D2">
        <v>44</v>
      </c>
      <c r="F2" t="s">
        <v>155</v>
      </c>
      <c r="H2" s="26">
        <f ca="1">IFTA_Quarterly!H17</f>
        <v>45545.379059606479</v>
      </c>
      <c r="I2" s="1" t="s">
        <v>134</v>
      </c>
    </row>
    <row r="3" spans="1:9" x14ac:dyDescent="0.25">
      <c r="A3" t="s">
        <v>206</v>
      </c>
      <c r="B3" s="25">
        <v>45504</v>
      </c>
      <c r="C3">
        <v>123</v>
      </c>
      <c r="D3">
        <v>43</v>
      </c>
      <c r="F3" t="s">
        <v>12</v>
      </c>
      <c r="H3" s="25">
        <v>41640</v>
      </c>
      <c r="I3" s="1" t="s">
        <v>135</v>
      </c>
    </row>
    <row r="4" spans="1:9" x14ac:dyDescent="0.25">
      <c r="A4" t="s">
        <v>205</v>
      </c>
      <c r="B4" s="25">
        <v>45412</v>
      </c>
      <c r="C4">
        <v>120</v>
      </c>
      <c r="D4">
        <v>42</v>
      </c>
      <c r="H4" s="27">
        <f ca="1">(YEAR(H2)-YEAR(H3))*12+MONTH(H2)-MONTH(H3)</f>
        <v>128</v>
      </c>
      <c r="I4" t="s">
        <v>139</v>
      </c>
    </row>
    <row r="5" spans="1:9" x14ac:dyDescent="0.25">
      <c r="A5" t="s">
        <v>189</v>
      </c>
      <c r="B5" s="25">
        <v>45322</v>
      </c>
      <c r="C5">
        <v>117</v>
      </c>
      <c r="D5">
        <v>41</v>
      </c>
      <c r="H5" t="e">
        <f>+IFTA_Quarterly!I14+4</f>
        <v>#N/A</v>
      </c>
      <c r="I5" t="s">
        <v>136</v>
      </c>
    </row>
    <row r="6" spans="1:9" x14ac:dyDescent="0.25">
      <c r="A6" t="s">
        <v>188</v>
      </c>
      <c r="B6" s="25">
        <v>45230</v>
      </c>
      <c r="C6">
        <v>114</v>
      </c>
      <c r="D6">
        <v>40</v>
      </c>
    </row>
    <row r="7" spans="1:9" x14ac:dyDescent="0.25">
      <c r="A7" t="s">
        <v>187</v>
      </c>
      <c r="B7" s="25">
        <v>45138</v>
      </c>
      <c r="C7">
        <v>111</v>
      </c>
      <c r="D7">
        <v>39</v>
      </c>
    </row>
    <row r="8" spans="1:9" x14ac:dyDescent="0.25">
      <c r="A8" t="s">
        <v>186</v>
      </c>
      <c r="B8" s="25">
        <v>45046</v>
      </c>
      <c r="C8">
        <v>108</v>
      </c>
      <c r="D8">
        <v>38</v>
      </c>
    </row>
    <row r="9" spans="1:9" x14ac:dyDescent="0.25">
      <c r="A9" t="s">
        <v>177</v>
      </c>
      <c r="B9" s="25">
        <v>44957</v>
      </c>
      <c r="C9">
        <v>105</v>
      </c>
      <c r="D9">
        <v>37</v>
      </c>
    </row>
    <row r="10" spans="1:9" x14ac:dyDescent="0.25">
      <c r="A10" t="s">
        <v>176</v>
      </c>
      <c r="B10" s="25">
        <v>44865</v>
      </c>
      <c r="C10">
        <v>102</v>
      </c>
      <c r="D10">
        <v>36</v>
      </c>
    </row>
    <row r="11" spans="1:9" x14ac:dyDescent="0.25">
      <c r="A11" t="s">
        <v>175</v>
      </c>
      <c r="B11" s="25">
        <v>44773</v>
      </c>
      <c r="C11">
        <v>99</v>
      </c>
      <c r="D11">
        <v>35</v>
      </c>
    </row>
    <row r="12" spans="1:9" x14ac:dyDescent="0.25">
      <c r="A12" t="s">
        <v>174</v>
      </c>
      <c r="B12" s="25">
        <v>44681</v>
      </c>
      <c r="C12">
        <v>96</v>
      </c>
      <c r="D12">
        <v>34</v>
      </c>
    </row>
    <row r="13" spans="1:9" x14ac:dyDescent="0.25">
      <c r="A13" t="s">
        <v>170</v>
      </c>
      <c r="B13" s="25">
        <v>44592</v>
      </c>
      <c r="C13">
        <v>93</v>
      </c>
      <c r="D13">
        <v>33</v>
      </c>
    </row>
    <row r="14" spans="1:9" x14ac:dyDescent="0.25">
      <c r="A14" t="s">
        <v>169</v>
      </c>
      <c r="B14" s="25">
        <v>44500</v>
      </c>
      <c r="C14">
        <v>90</v>
      </c>
      <c r="D14">
        <v>32</v>
      </c>
    </row>
    <row r="15" spans="1:9" x14ac:dyDescent="0.25">
      <c r="A15" t="s">
        <v>168</v>
      </c>
      <c r="B15" s="25">
        <v>44408</v>
      </c>
      <c r="C15">
        <v>87</v>
      </c>
      <c r="D15">
        <v>31</v>
      </c>
    </row>
    <row r="16" spans="1:9" x14ac:dyDescent="0.25">
      <c r="A16" t="s">
        <v>167</v>
      </c>
      <c r="B16" s="25">
        <v>44316</v>
      </c>
      <c r="C16">
        <v>84</v>
      </c>
      <c r="D16">
        <v>30</v>
      </c>
    </row>
    <row r="17" spans="1:4" x14ac:dyDescent="0.25">
      <c r="A17" t="s">
        <v>166</v>
      </c>
      <c r="B17" s="25">
        <v>44227</v>
      </c>
      <c r="C17">
        <v>81</v>
      </c>
      <c r="D17">
        <v>29</v>
      </c>
    </row>
    <row r="18" spans="1:4" x14ac:dyDescent="0.25">
      <c r="A18" t="s">
        <v>165</v>
      </c>
      <c r="B18" s="25">
        <v>44135</v>
      </c>
      <c r="C18">
        <v>78</v>
      </c>
      <c r="D18">
        <v>28</v>
      </c>
    </row>
    <row r="19" spans="1:4" x14ac:dyDescent="0.25">
      <c r="A19" t="s">
        <v>164</v>
      </c>
      <c r="B19" s="25">
        <v>44043</v>
      </c>
      <c r="C19">
        <v>75</v>
      </c>
      <c r="D19">
        <v>27</v>
      </c>
    </row>
    <row r="20" spans="1:4" x14ac:dyDescent="0.25">
      <c r="A20" t="s">
        <v>163</v>
      </c>
      <c r="B20" s="25">
        <v>43951</v>
      </c>
      <c r="C20">
        <v>72</v>
      </c>
      <c r="D20">
        <v>26</v>
      </c>
    </row>
    <row r="21" spans="1:4" x14ac:dyDescent="0.25">
      <c r="A21" t="s">
        <v>153</v>
      </c>
      <c r="B21" s="25">
        <v>43861</v>
      </c>
      <c r="C21">
        <v>69</v>
      </c>
      <c r="D21">
        <v>25</v>
      </c>
    </row>
    <row r="22" spans="1:4" x14ac:dyDescent="0.25">
      <c r="A22" t="s">
        <v>152</v>
      </c>
      <c r="B22" s="25">
        <v>43769</v>
      </c>
      <c r="C22">
        <v>66</v>
      </c>
      <c r="D22">
        <v>24</v>
      </c>
    </row>
    <row r="23" spans="1:4" x14ac:dyDescent="0.25">
      <c r="A23" t="s">
        <v>151</v>
      </c>
      <c r="B23" s="25">
        <v>43677</v>
      </c>
      <c r="C23">
        <v>63</v>
      </c>
      <c r="D23">
        <v>23</v>
      </c>
    </row>
    <row r="24" spans="1:4" x14ac:dyDescent="0.25">
      <c r="A24" t="s">
        <v>150</v>
      </c>
      <c r="B24" s="25">
        <v>43585</v>
      </c>
      <c r="C24">
        <v>60</v>
      </c>
      <c r="D24">
        <v>22</v>
      </c>
    </row>
    <row r="25" spans="1:4" x14ac:dyDescent="0.25">
      <c r="A25" t="s">
        <v>149</v>
      </c>
      <c r="B25" s="25">
        <v>43496</v>
      </c>
      <c r="C25">
        <v>57</v>
      </c>
      <c r="D25">
        <v>21</v>
      </c>
    </row>
    <row r="26" spans="1:4" x14ac:dyDescent="0.25">
      <c r="A26" t="s">
        <v>148</v>
      </c>
      <c r="B26" s="25">
        <v>43404</v>
      </c>
      <c r="C26">
        <v>54</v>
      </c>
      <c r="D26">
        <v>20</v>
      </c>
    </row>
    <row r="27" spans="1:4" x14ac:dyDescent="0.25">
      <c r="A27" t="s">
        <v>147</v>
      </c>
      <c r="B27" s="25">
        <v>43312</v>
      </c>
      <c r="C27">
        <v>51</v>
      </c>
      <c r="D27">
        <v>19</v>
      </c>
    </row>
    <row r="28" spans="1:4" x14ac:dyDescent="0.25">
      <c r="A28" t="s">
        <v>146</v>
      </c>
      <c r="B28" s="25">
        <v>43220</v>
      </c>
      <c r="C28">
        <v>48</v>
      </c>
      <c r="D28">
        <v>18</v>
      </c>
    </row>
    <row r="29" spans="1:4" x14ac:dyDescent="0.25">
      <c r="A29" t="s">
        <v>145</v>
      </c>
      <c r="B29" s="25">
        <v>43131</v>
      </c>
      <c r="C29">
        <v>45</v>
      </c>
      <c r="D29">
        <v>17</v>
      </c>
    </row>
    <row r="30" spans="1:4" x14ac:dyDescent="0.25">
      <c r="A30" t="s">
        <v>144</v>
      </c>
      <c r="B30" s="25">
        <v>43039</v>
      </c>
      <c r="C30">
        <v>42</v>
      </c>
      <c r="D30">
        <v>16</v>
      </c>
    </row>
    <row r="31" spans="1:4" x14ac:dyDescent="0.25">
      <c r="A31" t="s">
        <v>25</v>
      </c>
      <c r="B31" s="25">
        <v>42947</v>
      </c>
      <c r="C31" s="27">
        <v>39</v>
      </c>
      <c r="D31">
        <v>15</v>
      </c>
    </row>
    <row r="32" spans="1:4" x14ac:dyDescent="0.25">
      <c r="A32" t="s">
        <v>24</v>
      </c>
      <c r="B32" s="25">
        <v>42855</v>
      </c>
      <c r="C32" s="27">
        <v>36</v>
      </c>
      <c r="D32">
        <v>14</v>
      </c>
    </row>
    <row r="33" spans="1:4" x14ac:dyDescent="0.25">
      <c r="A33" t="s">
        <v>0</v>
      </c>
      <c r="B33" s="25">
        <v>42766</v>
      </c>
      <c r="C33" s="27">
        <v>33</v>
      </c>
      <c r="D33">
        <v>13</v>
      </c>
    </row>
    <row r="34" spans="1:4" x14ac:dyDescent="0.25">
      <c r="A34" t="s">
        <v>1</v>
      </c>
      <c r="B34" s="25">
        <v>42674</v>
      </c>
      <c r="C34" s="27">
        <v>30</v>
      </c>
      <c r="D34">
        <v>12</v>
      </c>
    </row>
    <row r="35" spans="1:4" x14ac:dyDescent="0.25">
      <c r="A35" t="s">
        <v>2</v>
      </c>
      <c r="B35" s="25">
        <v>42582</v>
      </c>
      <c r="C35" s="27">
        <v>27</v>
      </c>
      <c r="D35">
        <v>11</v>
      </c>
    </row>
    <row r="36" spans="1:4" x14ac:dyDescent="0.25">
      <c r="A36" t="s">
        <v>3</v>
      </c>
      <c r="B36" s="25">
        <v>42490</v>
      </c>
      <c r="C36" s="27">
        <v>24</v>
      </c>
      <c r="D36">
        <v>10</v>
      </c>
    </row>
    <row r="37" spans="1:4" x14ac:dyDescent="0.25">
      <c r="A37" t="s">
        <v>4</v>
      </c>
      <c r="B37" s="25">
        <v>42400</v>
      </c>
      <c r="C37" s="27">
        <v>21</v>
      </c>
      <c r="D37">
        <v>9</v>
      </c>
    </row>
    <row r="38" spans="1:4" x14ac:dyDescent="0.25">
      <c r="A38" t="s">
        <v>5</v>
      </c>
      <c r="B38" s="25">
        <v>42308</v>
      </c>
      <c r="C38" s="27">
        <v>18</v>
      </c>
      <c r="D38">
        <v>8</v>
      </c>
    </row>
    <row r="39" spans="1:4" x14ac:dyDescent="0.25">
      <c r="A39" t="s">
        <v>6</v>
      </c>
      <c r="B39" s="25">
        <v>42216</v>
      </c>
      <c r="C39" s="27">
        <v>15</v>
      </c>
      <c r="D39">
        <v>7</v>
      </c>
    </row>
    <row r="40" spans="1:4" x14ac:dyDescent="0.25">
      <c r="A40" t="s">
        <v>7</v>
      </c>
      <c r="B40" s="25">
        <v>42124</v>
      </c>
      <c r="C40" s="27">
        <v>12</v>
      </c>
      <c r="D40">
        <v>6</v>
      </c>
    </row>
    <row r="41" spans="1:4" x14ac:dyDescent="0.25">
      <c r="A41" t="s">
        <v>8</v>
      </c>
      <c r="B41" s="25">
        <v>42035</v>
      </c>
      <c r="C41" s="27">
        <v>9</v>
      </c>
      <c r="D41">
        <v>5</v>
      </c>
    </row>
    <row r="42" spans="1:4" x14ac:dyDescent="0.25">
      <c r="A42" t="s">
        <v>9</v>
      </c>
      <c r="B42" s="25">
        <v>41943</v>
      </c>
      <c r="C42" s="27">
        <v>6</v>
      </c>
      <c r="D42">
        <v>4</v>
      </c>
    </row>
    <row r="43" spans="1:4" x14ac:dyDescent="0.25">
      <c r="A43" t="s">
        <v>10</v>
      </c>
      <c r="B43" s="25">
        <v>41851</v>
      </c>
      <c r="C43" s="27">
        <v>3</v>
      </c>
      <c r="D43">
        <v>3</v>
      </c>
    </row>
    <row r="44" spans="1:4" x14ac:dyDescent="0.25">
      <c r="A44" t="s">
        <v>11</v>
      </c>
      <c r="B44" s="25">
        <v>41759</v>
      </c>
      <c r="C44" s="27">
        <v>0</v>
      </c>
      <c r="D44">
        <v>2</v>
      </c>
    </row>
  </sheetData>
  <sheetProtection algorithmName="SHA-512" hashValue="NSU6mlvIAqfY+vXz8GqrvJ3nDnwOTrbdDLl5sXM3ByJlBJctzpkTEp1BczY2Hr89qVNBLvFRCspEKgMpMCMtug==" saltValue="wvFT2rrvK1fEXqbKrngR0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IFTA_Quarterly</vt:lpstr>
      <vt:lpstr>Excel Map</vt:lpstr>
      <vt:lpstr>Special_Diesel</vt:lpstr>
      <vt:lpstr>Gasoline</vt:lpstr>
      <vt:lpstr>TEST</vt:lpstr>
      <vt:lpstr>Int_Exchange_2</vt:lpstr>
      <vt:lpstr>Admin</vt:lpstr>
      <vt:lpstr>Cur_Month</vt:lpstr>
      <vt:lpstr>Int_Start</vt:lpstr>
      <vt:lpstr>IFTA_Quarterly!Print_Area</vt:lpstr>
      <vt:lpstr>Gasoline!Print_Titles</vt:lpstr>
      <vt:lpstr>IFTA_Quarterly!Print_Titles</vt:lpstr>
      <vt:lpstr>Special_Diesel!Print_Titles</vt:lpstr>
    </vt:vector>
  </TitlesOfParts>
  <Company>The Province of Prince Edward Island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jpmutch</dc:creator>
  <cp:lastModifiedBy>James Mutch</cp:lastModifiedBy>
  <cp:lastPrinted>2024-09-10T11:48:04Z</cp:lastPrinted>
  <dcterms:created xsi:type="dcterms:W3CDTF">2016-10-12T18:39:28Z</dcterms:created>
  <dcterms:modified xsi:type="dcterms:W3CDTF">2024-09-10T12:06:04Z</dcterms:modified>
</cp:coreProperties>
</file>